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ehnolog\Desktop\"/>
    </mc:Choice>
  </mc:AlternateContent>
  <bookViews>
    <workbookView xWindow="240" yWindow="135" windowWidth="11355" windowHeight="6150"/>
  </bookViews>
  <sheets>
    <sheet name="10.01.2025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_xlnm.Print_Area" localSheetId="0">'10.01.2025'!$1:$234</definedName>
    <definedName name="С3">'10.01.2025'!$A$3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Q233" i="1" l="1"/>
  <c r="CP233" i="1"/>
  <c r="CO233" i="1"/>
  <c r="CN233" i="1"/>
  <c r="CM233" i="1"/>
  <c r="CL233" i="1"/>
  <c r="CK233" i="1"/>
  <c r="CJ233" i="1"/>
  <c r="CI233" i="1"/>
  <c r="CH233" i="1"/>
  <c r="CG233" i="1"/>
  <c r="CE233" i="1"/>
  <c r="CB233" i="1"/>
  <c r="CA233" i="1"/>
  <c r="BZ233" i="1"/>
  <c r="BY233" i="1"/>
  <c r="BX233" i="1"/>
  <c r="BW233" i="1"/>
  <c r="BV233" i="1"/>
  <c r="BU233" i="1"/>
  <c r="BT233" i="1"/>
  <c r="BS233" i="1"/>
  <c r="BR233" i="1"/>
  <c r="BQ233" i="1"/>
  <c r="BP233" i="1"/>
  <c r="BO233" i="1"/>
  <c r="BN233" i="1"/>
  <c r="BM233" i="1"/>
  <c r="BL233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AX233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CD230" i="1" l="1"/>
  <c r="CD221" i="1"/>
  <c r="C229" i="1"/>
  <c r="C228" i="1"/>
  <c r="A227" i="1"/>
  <c r="C227" i="1"/>
  <c r="A226" i="1"/>
  <c r="C226" i="1"/>
  <c r="C225" i="1"/>
  <c r="C224" i="1"/>
  <c r="C223" i="1"/>
  <c r="C220" i="1"/>
  <c r="A219" i="1"/>
  <c r="C219" i="1"/>
  <c r="A218" i="1"/>
  <c r="C218" i="1"/>
  <c r="A217" i="1"/>
  <c r="C217" i="1"/>
  <c r="A216" i="1"/>
  <c r="C216" i="1"/>
  <c r="CD207" i="1"/>
  <c r="CD197" i="1"/>
  <c r="A206" i="1"/>
  <c r="C206" i="1"/>
  <c r="A205" i="1"/>
  <c r="C205" i="1"/>
  <c r="A204" i="1"/>
  <c r="C204" i="1"/>
  <c r="A203" i="1"/>
  <c r="C203" i="1"/>
  <c r="A202" i="1"/>
  <c r="C202" i="1"/>
  <c r="A201" i="1"/>
  <c r="C201" i="1"/>
  <c r="A200" i="1"/>
  <c r="C200" i="1"/>
  <c r="A199" i="1"/>
  <c r="C199" i="1"/>
  <c r="C196" i="1"/>
  <c r="A195" i="1"/>
  <c r="C195" i="1"/>
  <c r="A194" i="1"/>
  <c r="C194" i="1"/>
  <c r="A193" i="1"/>
  <c r="C193" i="1"/>
  <c r="A192" i="1"/>
  <c r="C192" i="1"/>
  <c r="CD183" i="1"/>
  <c r="CD175" i="1"/>
  <c r="A182" i="1"/>
  <c r="C182" i="1"/>
  <c r="A181" i="1"/>
  <c r="C181" i="1"/>
  <c r="A180" i="1"/>
  <c r="C180" i="1"/>
  <c r="A179" i="1"/>
  <c r="C179" i="1"/>
  <c r="A178" i="1"/>
  <c r="C178" i="1"/>
  <c r="A177" i="1"/>
  <c r="C177" i="1"/>
  <c r="C174" i="1"/>
  <c r="A173" i="1"/>
  <c r="C173" i="1"/>
  <c r="A172" i="1"/>
  <c r="C172" i="1"/>
  <c r="A171" i="1"/>
  <c r="C171" i="1"/>
  <c r="A170" i="1"/>
  <c r="C170" i="1"/>
  <c r="CD161" i="1"/>
  <c r="CD151" i="1"/>
  <c r="A160" i="1"/>
  <c r="C160" i="1"/>
  <c r="A159" i="1"/>
  <c r="C159" i="1"/>
  <c r="A158" i="1"/>
  <c r="C158" i="1"/>
  <c r="A157" i="1"/>
  <c r="C157" i="1"/>
  <c r="A156" i="1"/>
  <c r="C156" i="1"/>
  <c r="A155" i="1"/>
  <c r="C155" i="1"/>
  <c r="A154" i="1"/>
  <c r="C154" i="1"/>
  <c r="A153" i="1"/>
  <c r="C153" i="1"/>
  <c r="C150" i="1"/>
  <c r="A149" i="1"/>
  <c r="C149" i="1"/>
  <c r="A148" i="1"/>
  <c r="C148" i="1"/>
  <c r="A147" i="1"/>
  <c r="C147" i="1"/>
  <c r="CD138" i="1"/>
  <c r="CD130" i="1"/>
  <c r="A137" i="1"/>
  <c r="C137" i="1"/>
  <c r="A136" i="1"/>
  <c r="C136" i="1"/>
  <c r="A135" i="1"/>
  <c r="C135" i="1"/>
  <c r="A134" i="1"/>
  <c r="C134" i="1"/>
  <c r="A133" i="1"/>
  <c r="C133" i="1"/>
  <c r="A132" i="1"/>
  <c r="C132" i="1"/>
  <c r="C129" i="1"/>
  <c r="A128" i="1"/>
  <c r="C128" i="1"/>
  <c r="A127" i="1"/>
  <c r="C127" i="1"/>
  <c r="A126" i="1"/>
  <c r="C126" i="1"/>
  <c r="CD117" i="1"/>
  <c r="CD108" i="1"/>
  <c r="A116" i="1"/>
  <c r="C116" i="1"/>
  <c r="A115" i="1"/>
  <c r="C115" i="1"/>
  <c r="A114" i="1"/>
  <c r="C114" i="1"/>
  <c r="A113" i="1"/>
  <c r="C113" i="1"/>
  <c r="A112" i="1"/>
  <c r="C112" i="1"/>
  <c r="A111" i="1"/>
  <c r="C111" i="1"/>
  <c r="A110" i="1"/>
  <c r="C110" i="1"/>
  <c r="C107" i="1"/>
  <c r="A106" i="1"/>
  <c r="C106" i="1"/>
  <c r="A105" i="1"/>
  <c r="C105" i="1"/>
  <c r="A104" i="1"/>
  <c r="C104" i="1"/>
  <c r="A103" i="1"/>
  <c r="C103" i="1"/>
  <c r="CD94" i="1"/>
  <c r="CD86" i="1"/>
  <c r="A93" i="1"/>
  <c r="C93" i="1"/>
  <c r="A92" i="1"/>
  <c r="C92" i="1"/>
  <c r="A91" i="1"/>
  <c r="C91" i="1"/>
  <c r="A90" i="1"/>
  <c r="C90" i="1"/>
  <c r="A89" i="1"/>
  <c r="C89" i="1"/>
  <c r="A88" i="1"/>
  <c r="C88" i="1"/>
  <c r="A85" i="1"/>
  <c r="C85" i="1"/>
  <c r="A84" i="1"/>
  <c r="C84" i="1"/>
  <c r="A83" i="1"/>
  <c r="C83" i="1"/>
  <c r="A82" i="1"/>
  <c r="C82" i="1"/>
  <c r="A81" i="1"/>
  <c r="C81" i="1"/>
  <c r="A80" i="1"/>
  <c r="C80" i="1"/>
  <c r="CD71" i="1"/>
  <c r="CD63" i="1"/>
  <c r="C70" i="1"/>
  <c r="A69" i="1"/>
  <c r="C69" i="1"/>
  <c r="C68" i="1"/>
  <c r="A67" i="1"/>
  <c r="C67" i="1"/>
  <c r="A66" i="1"/>
  <c r="C66" i="1"/>
  <c r="A65" i="1"/>
  <c r="C65" i="1"/>
  <c r="C62" i="1"/>
  <c r="A61" i="1"/>
  <c r="C61" i="1"/>
  <c r="A60" i="1"/>
  <c r="C60" i="1"/>
  <c r="A59" i="1"/>
  <c r="C59" i="1"/>
  <c r="A58" i="1"/>
  <c r="C58" i="1"/>
  <c r="CD49" i="1"/>
  <c r="CD41" i="1"/>
  <c r="C48" i="1"/>
  <c r="A47" i="1"/>
  <c r="C47" i="1"/>
  <c r="A46" i="1"/>
  <c r="C46" i="1"/>
  <c r="A45" i="1"/>
  <c r="C45" i="1"/>
  <c r="A44" i="1"/>
  <c r="C44" i="1"/>
  <c r="A43" i="1"/>
  <c r="C43" i="1"/>
  <c r="C40" i="1"/>
  <c r="A39" i="1"/>
  <c r="C39" i="1"/>
  <c r="A38" i="1"/>
  <c r="C38" i="1"/>
  <c r="A37" i="1"/>
  <c r="C37" i="1"/>
  <c r="A36" i="1"/>
  <c r="C36" i="1"/>
  <c r="CD27" i="1"/>
  <c r="CD18" i="1"/>
  <c r="A26" i="1"/>
  <c r="C26" i="1"/>
  <c r="A25" i="1"/>
  <c r="C25" i="1"/>
  <c r="A24" i="1"/>
  <c r="C24" i="1"/>
  <c r="A23" i="1"/>
  <c r="C23" i="1"/>
  <c r="A22" i="1"/>
  <c r="C22" i="1"/>
  <c r="A21" i="1"/>
  <c r="C21" i="1"/>
  <c r="A20" i="1"/>
  <c r="C20" i="1"/>
  <c r="A17" i="1"/>
  <c r="C17" i="1"/>
  <c r="A16" i="1"/>
  <c r="C16" i="1"/>
  <c r="A15" i="1"/>
  <c r="C15" i="1"/>
  <c r="A14" i="1"/>
  <c r="C14" i="1"/>
  <c r="A13" i="1"/>
  <c r="C13" i="1"/>
  <c r="A12" i="1"/>
  <c r="C12" i="1"/>
  <c r="B3" i="1"/>
  <c r="A7" i="1"/>
</calcChain>
</file>

<file path=xl/sharedStrings.xml><?xml version="1.0" encoding="utf-8"?>
<sst xmlns="http://schemas.openxmlformats.org/spreadsheetml/2006/main" count="1124" uniqueCount="184">
  <si>
    <t>Белки,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</si>
  <si>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</si>
  <si>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</si>
  <si>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</si>
  <si>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</si>
  <si>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</si>
  <si>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</si>
  <si>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</si>
  <si>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</si>
  <si>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</si>
  <si>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</si>
  <si>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</si>
  <si>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</si>
  <si>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</si>
  <si>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</si>
  <si>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</si>
  <si>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</si>
  <si>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</si>
  <si>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</si>
  <si>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</si>
  <si>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</si>
  <si>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</si>
  <si>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</si>
  <si>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</si>
  <si>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</si>
  <si>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</si>
  <si>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</si>
  <si>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</si>
  <si>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</si>
  <si>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</si>
  <si>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</si>
  <si>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</si>
  <si>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</si>
  <si>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</si>
  <si>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</si>
  <si>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</si>
  <si>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</si>
  <si>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</si>
  <si>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</si>
  <si>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</si>
  <si>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</si>
  <si>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</si>
  <si>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</si>
  <si>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</si>
  <si>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</si>
  <si>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</si>
  <si>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</si>
  <si>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</si>
  <si>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</si>
  <si>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</si>
  <si>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</si>
  <si>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</si>
  <si>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</si>
  <si>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</si>
  <si>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</si>
  <si>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</si>
  <si>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</si>
  <si>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</si>
  <si>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</si>
  <si>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</si>
  <si>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</si>
  <si>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</si>
  <si>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</si>
  <si>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</si>
  <si>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</si>
  <si>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</si>
  <si>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А,мг</t>
  </si>
  <si>
    <t>РЭ,мкг</t>
  </si>
  <si>
    <t>ТЭ,мг</t>
  </si>
  <si>
    <t>Витамины, мг</t>
  </si>
  <si>
    <t>Минеральные элементы, мг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</si>
  <si>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</si>
  <si>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r>
      <t>В</t>
    </r>
    <r>
      <rPr>
        <vertAlign val="subscript"/>
        <sz val="12"/>
        <rFont val="Times New Roman"/>
        <family val="1"/>
        <charset val="204"/>
      </rPr>
      <t>2</t>
    </r>
  </si>
  <si>
    <t>Вы-ход, г</t>
  </si>
  <si>
    <t>Угле-воды, г</t>
  </si>
  <si>
    <t>Дата составления</t>
  </si>
  <si>
    <t>Дата печати</t>
  </si>
  <si>
    <t>Группа</t>
  </si>
  <si>
    <t>Физ.Норма</t>
  </si>
  <si>
    <t>Вита-мин С, мг</t>
  </si>
  <si>
    <t>Цена, руб</t>
  </si>
  <si>
    <t>Доля, %</t>
  </si>
  <si>
    <t>I (макс.), мкг</t>
  </si>
  <si>
    <t>I (мин.), мкг</t>
  </si>
  <si>
    <t>I (сред.), мкг</t>
  </si>
  <si>
    <t>Zn (макс.), мкг</t>
  </si>
  <si>
    <t>Zn (мин.), мкг</t>
  </si>
  <si>
    <t>Zn (сред.), мкг</t>
  </si>
  <si>
    <t>Se (макс.), мкг</t>
  </si>
  <si>
    <t>Se (мин.), мкг</t>
  </si>
  <si>
    <t>Se (сред.), мкг</t>
  </si>
  <si>
    <t>Вложен-ный сахар, г</t>
  </si>
  <si>
    <t>Вложен-ная соль, г</t>
  </si>
  <si>
    <t>Утверждаю:
Директор __________
_________________</t>
  </si>
  <si>
    <t>№</t>
  </si>
  <si>
    <t>Наименование блюд</t>
  </si>
  <si>
    <t>Ккал</t>
  </si>
  <si>
    <t>Школы 7-10 лет</t>
  </si>
  <si>
    <t>СанПиН 2.3/2.4.3590-20  7-11 лет</t>
  </si>
  <si>
    <t>Завтрак</t>
  </si>
  <si>
    <t>Хлеб пшеничный</t>
  </si>
  <si>
    <t>Масло сливочное</t>
  </si>
  <si>
    <t xml:space="preserve">Каша гречневая рассыпчатая </t>
  </si>
  <si>
    <t>Котлеты рубленые из птицы</t>
  </si>
  <si>
    <t>Соус томатный</t>
  </si>
  <si>
    <t xml:space="preserve">Чай с сахаром </t>
  </si>
  <si>
    <t>Итого за 'Завтрак'</t>
  </si>
  <si>
    <t>Обед</t>
  </si>
  <si>
    <t>Салат "Студенческий"</t>
  </si>
  <si>
    <t xml:space="preserve">Борщ с капустой и картофелем </t>
  </si>
  <si>
    <t xml:space="preserve">Пюре картофельное </t>
  </si>
  <si>
    <t xml:space="preserve">Рыба, тушенная в томате с овощами </t>
  </si>
  <si>
    <t xml:space="preserve">Компот из смеси сухофруктов </t>
  </si>
  <si>
    <t>Хлеб ржано-пшеничный</t>
  </si>
  <si>
    <t>Итого за 'Обед'</t>
  </si>
  <si>
    <t>Итого за день</t>
  </si>
  <si>
    <t xml:space="preserve">Макаронные изделия отварные </t>
  </si>
  <si>
    <t xml:space="preserve">Тефтели (1вариант) </t>
  </si>
  <si>
    <t xml:space="preserve">Чай с лимоном </t>
  </si>
  <si>
    <t>Яблоки</t>
  </si>
  <si>
    <t xml:space="preserve">Винегрет овощной  </t>
  </si>
  <si>
    <t>Суп- лапша домашняя</t>
  </si>
  <si>
    <t xml:space="preserve">Жаркое по-домашнему </t>
  </si>
  <si>
    <t>Сыр (порциями)</t>
  </si>
  <si>
    <t xml:space="preserve">Каша пшенная молочная жидкая </t>
  </si>
  <si>
    <t xml:space="preserve">Салат "Пестрый" </t>
  </si>
  <si>
    <t xml:space="preserve">Щи из свежей капусты с картофелем  </t>
  </si>
  <si>
    <t>Плов из курицы</t>
  </si>
  <si>
    <t>Напиток с витаминами Витошка</t>
  </si>
  <si>
    <t xml:space="preserve">Котлеты или биточки рыбные </t>
  </si>
  <si>
    <t xml:space="preserve">Салат "Здоровье" </t>
  </si>
  <si>
    <t xml:space="preserve">Рассольник ленинградский </t>
  </si>
  <si>
    <t>Птица, тушенная в соусе с овощами</t>
  </si>
  <si>
    <t xml:space="preserve">Каша рисовая рассыпчатая </t>
  </si>
  <si>
    <t xml:space="preserve">Биточки рубленные из птицы </t>
  </si>
  <si>
    <t>Какао с молоком (2 вариант)</t>
  </si>
  <si>
    <t>Апельсины</t>
  </si>
  <si>
    <t>Салат из свеклы с растительным маслом</t>
  </si>
  <si>
    <t xml:space="preserve">Суп картофельный с макаронными изделиями </t>
  </si>
  <si>
    <t xml:space="preserve">Гуляш  </t>
  </si>
  <si>
    <t xml:space="preserve">Макаронные изделия с сыром </t>
  </si>
  <si>
    <t xml:space="preserve">Суп крестьянский с крупой </t>
  </si>
  <si>
    <t xml:space="preserve">Плов </t>
  </si>
  <si>
    <t>Кисель с витаминами Витошка</t>
  </si>
  <si>
    <t xml:space="preserve">Картофель отварной с маслом </t>
  </si>
  <si>
    <t xml:space="preserve">Каша молочная "Дружба" </t>
  </si>
  <si>
    <t>Овощи тушеные с мясом</t>
  </si>
  <si>
    <t>Кофейный напиток (2 вариант)</t>
  </si>
  <si>
    <t>Суп-пюре из гороха с гренками</t>
  </si>
  <si>
    <t>Котлеты, биточки, шницели</t>
  </si>
  <si>
    <t xml:space="preserve">Напиток яблочный </t>
  </si>
  <si>
    <t xml:space="preserve">Плов из курицы (2 вариант) </t>
  </si>
  <si>
    <t>Салат из свеклы с растительным маслом №25, сб.2021</t>
  </si>
  <si>
    <t>Щи из свежей капусты с картофелем  №55, сб.2021</t>
  </si>
  <si>
    <t>Макаронные изделия отварные №227, сб.2021</t>
  </si>
  <si>
    <t xml:space="preserve">Фрикадельки из говядины, тушеные в соусе </t>
  </si>
  <si>
    <t>Хлеб пшеничный, № 1.5 сб. 2021</t>
  </si>
  <si>
    <t>10.01.2025</t>
  </si>
  <si>
    <t>Итого за период</t>
  </si>
  <si>
    <t>МЕНЮ приготавливаемых блюд</t>
  </si>
  <si>
    <t>Возрастная категория: от 7 до 11 лет</t>
  </si>
  <si>
    <t>1 неделя 1 день</t>
  </si>
  <si>
    <t>1 неделя 2 день</t>
  </si>
  <si>
    <t>1 неделя 3 день</t>
  </si>
  <si>
    <t>1 неделя 4 день</t>
  </si>
  <si>
    <t>1 неделя 5 день</t>
  </si>
  <si>
    <t>2 неделя 6 день</t>
  </si>
  <si>
    <t>2 неделя 7 день</t>
  </si>
  <si>
    <t>2 неделя 8 день</t>
  </si>
  <si>
    <t>2 неделя 9 день</t>
  </si>
  <si>
    <t>2 неделя 10 день</t>
  </si>
  <si>
    <t>ТТК</t>
  </si>
  <si>
    <t>1.6</t>
  </si>
  <si>
    <t>пром.</t>
  </si>
  <si>
    <t>Йогурт 2,5%</t>
  </si>
  <si>
    <t>№25</t>
  </si>
  <si>
    <t>№55</t>
  </si>
  <si>
    <t>№227</t>
  </si>
  <si>
    <t>№1.5</t>
  </si>
  <si>
    <t>№1.6</t>
  </si>
  <si>
    <t>Чай с лимоном и сахаром</t>
  </si>
  <si>
    <t>Чай с сахаром</t>
  </si>
  <si>
    <t xml:space="preserve">Чай с лимоном и сахаром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</si>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</sst>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vertAlign val="sub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1" fillId="0" borderId="2" xfId="0" applyFont="1" applyBorder="1" applyAlignment="1">
      <alignment horizontal="center" vertical="center"/>
    </xf>
    <xf numFmtId="164" fontId="0" fillId="0" borderId="0" xfId="0" applyNumberFormat="1"/>
    <xf numFmtId="2" fontId="1" fillId="0" borderId="0" xfId="0" applyNumberFormat="1" applyFont="1"/>
    <xf numFmtId="2" fontId="4" fillId="0" borderId="0" xfId="0" applyNumberFormat="1" applyFont="1"/>
    <xf numFmtId="0" fontId="1" fillId="0" borderId="2" xfId="0" applyFont="1" applyBorder="1" applyAlignment="1">
      <alignment vertical="center"/>
    </xf>
    <xf numFmtId="0" fontId="1" fillId="0" borderId="2" xfId="0" applyFont="1" applyBorder="1"/>
    <xf numFmtId="49" fontId="1" fillId="0" borderId="0" xfId="0" quotePrefix="1" applyNumberFormat="1" applyFont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/>
    </xf>
    <xf numFmtId="2" fontId="1" fillId="0" borderId="2" xfId="0" applyNumberFormat="1" applyFont="1" applyBorder="1"/>
    <xf numFmtId="49" fontId="1" fillId="0" borderId="7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vertical="top"/>
    </xf>
    <xf numFmtId="0" fontId="1" fillId="0" borderId="7" xfId="0" applyFont="1" applyBorder="1"/>
    <xf numFmtId="2" fontId="1" fillId="0" borderId="7" xfId="0" applyNumberFormat="1" applyFont="1" applyBorder="1"/>
    <xf numFmtId="49" fontId="4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/>
    </xf>
    <xf numFmtId="0" fontId="4" fillId="0" borderId="0" xfId="0" applyFont="1"/>
    <xf numFmtId="0" fontId="0" fillId="0" borderId="0" xfId="0" quotePrefix="1"/>
    <xf numFmtId="49" fontId="1" fillId="0" borderId="0" xfId="0" applyNumberFormat="1" applyFon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236"/>
  <sheetViews>
    <sheetView tabSelected="1" topLeftCell="A147" zoomScaleNormal="100" workbookViewId="0">
      <selection activeCell="B130" sqref="B130"/>
    </sheetView>
  </sheetViews>
  <sheetFormatPr defaultColWidth="0" defaultRowHeight="15.75" x14ac:dyDescent="0.25"/>
  <cols>
    <col min="1" max="1" width="15.85546875" style="30" customWidth="1"/>
    <col min="2" max="2" width="31.140625" style="8" customWidth="1"/>
    <col min="3" max="3" width="6.28515625" style="9" customWidth="1"/>
    <col min="4" max="4" width="7.7109375" style="9" customWidth="1"/>
    <col min="5" max="5" width="6.7109375" style="9" hidden="1" customWidth="1"/>
    <col min="6" max="6" width="7.5703125" style="9" customWidth="1"/>
    <col min="7" max="7" width="6.7109375" style="9" hidden="1" customWidth="1"/>
    <col min="8" max="8" width="7.140625" style="9" customWidth="1"/>
    <col min="9" max="9" width="6.42578125" style="9" customWidth="1"/>
    <col min="10" max="22" width="8.85546875" style="9" hidden="1" customWidth="1"/>
    <col min="23" max="23" width="7.140625" style="9" hidden="1" customWidth="1"/>
    <col min="24" max="25" width="5.7109375" style="9" hidden="1" customWidth="1"/>
    <col min="26" max="26" width="7.28515625" style="9" hidden="1" customWidth="1"/>
    <col min="27" max="28" width="5.7109375" style="9" hidden="1" customWidth="1"/>
    <col min="29" max="29" width="7" style="9" hidden="1" customWidth="1"/>
    <col min="30" max="31" width="5.7109375" style="9" hidden="1" customWidth="1"/>
    <col min="32" max="32" width="5" style="9" hidden="1" customWidth="1"/>
    <col min="33" max="33" width="5.7109375" style="9" hidden="1" customWidth="1"/>
    <col min="34" max="34" width="4" style="9" hidden="1" customWidth="1"/>
    <col min="35" max="35" width="8.140625" style="9" hidden="1" customWidth="1"/>
    <col min="36" max="80" width="8.85546875" style="1" hidden="1" customWidth="1"/>
    <col min="81" max="81" width="6.7109375" style="12" hidden="1" customWidth="1"/>
    <col min="82" max="82" width="6.5703125" style="12" hidden="1" customWidth="1"/>
    <col min="83" max="94" width="9.140625" style="1" hidden="1" customWidth="1"/>
    <col min="95" max="95" width="8.42578125" style="1" hidden="1" customWidth="1"/>
    <col min="96" max="255" width="9.140625" style="1" hidden="1" customWidth="1"/>
    <col min="256" max="16384" width="12.5703125" style="1" hidden="1"/>
  </cols>
  <sheetData>
    <row r="1" spans="1:95" ht="90" customHeight="1" x14ac:dyDescent="0.25">
      <c r="A1" s="28"/>
      <c r="B1" s="1"/>
      <c r="C1" s="1"/>
      <c r="D1" s="34" t="s">
        <v>93</v>
      </c>
      <c r="E1" s="34"/>
      <c r="F1" s="34"/>
      <c r="G1" s="34"/>
      <c r="H1" s="34"/>
      <c r="I1" s="3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CC1" s="1"/>
      <c r="CD1" s="2"/>
    </row>
    <row r="2" spans="1:95" ht="15.75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</row>
    <row r="3" spans="1:95" s="5" customFormat="1" hidden="1" x14ac:dyDescent="0.25">
      <c r="A3" s="29"/>
      <c r="B3" s="6" t="str">
        <f>"1 января 2025 г."</f>
        <v>1 января 2025 г.</v>
      </c>
      <c r="C3" s="6"/>
      <c r="D3" s="7"/>
      <c r="E3" s="6"/>
      <c r="F3" s="6"/>
      <c r="G3" s="6"/>
      <c r="H3" s="6"/>
      <c r="I3" s="6"/>
    </row>
    <row r="4" spans="1:95" hidden="1" x14ac:dyDescent="0.25">
      <c r="A4" s="28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CC4" s="1"/>
      <c r="CD4" s="1"/>
    </row>
    <row r="5" spans="1:95" hidden="1" x14ac:dyDescent="0.25">
      <c r="A5" s="28"/>
      <c r="B5" s="2"/>
      <c r="C5" s="4"/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CC5" s="1"/>
      <c r="CD5" s="1"/>
    </row>
    <row r="6" spans="1:95" s="45" customFormat="1" x14ac:dyDescent="0.25">
      <c r="A6" s="45" t="s">
        <v>160</v>
      </c>
    </row>
    <row r="7" spans="1:95" ht="18.75" customHeight="1" x14ac:dyDescent="0.25">
      <c r="A7" s="41" t="str">
        <f>IF(Dop!B3&lt;&gt;"",Dop!B3,"")</f>
        <v>Школы 7-10 лет</v>
      </c>
      <c r="B7" s="41"/>
      <c r="C7" s="41"/>
      <c r="D7" s="44" t="s">
        <v>161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</row>
    <row r="8" spans="1:95" hidden="1" x14ac:dyDescent="0.25">
      <c r="A8" s="2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CC8" s="1"/>
      <c r="CD8" s="1"/>
    </row>
    <row r="9" spans="1:95" ht="29.25" customHeight="1" x14ac:dyDescent="0.25">
      <c r="A9" s="42" t="s">
        <v>94</v>
      </c>
      <c r="B9" s="39" t="s">
        <v>95</v>
      </c>
      <c r="C9" s="39" t="s">
        <v>73</v>
      </c>
      <c r="D9" s="35" t="s">
        <v>0</v>
      </c>
      <c r="E9" s="36"/>
      <c r="F9" s="35" t="s">
        <v>1</v>
      </c>
      <c r="G9" s="36"/>
      <c r="H9" s="39" t="s">
        <v>74</v>
      </c>
      <c r="I9" s="39" t="s">
        <v>96</v>
      </c>
      <c r="J9" s="10" t="s">
        <v>2</v>
      </c>
      <c r="K9" s="10" t="s">
        <v>3</v>
      </c>
      <c r="L9" s="10" t="s">
        <v>65</v>
      </c>
      <c r="M9" s="10" t="s">
        <v>4</v>
      </c>
      <c r="N9" s="10" t="s">
        <v>5</v>
      </c>
      <c r="O9" s="10" t="s">
        <v>6</v>
      </c>
      <c r="P9" s="10" t="s">
        <v>7</v>
      </c>
      <c r="Q9" s="10" t="s">
        <v>8</v>
      </c>
      <c r="R9" s="10" t="s">
        <v>9</v>
      </c>
      <c r="S9" s="10" t="s">
        <v>10</v>
      </c>
      <c r="T9" s="10" t="s">
        <v>11</v>
      </c>
      <c r="U9" s="10" t="s">
        <v>12</v>
      </c>
      <c r="V9" s="10" t="s">
        <v>13</v>
      </c>
      <c r="W9" s="39" t="s">
        <v>70</v>
      </c>
      <c r="X9" s="39"/>
      <c r="Y9" s="39"/>
      <c r="Z9" s="39"/>
      <c r="AA9" s="14" t="s">
        <v>69</v>
      </c>
      <c r="AB9" s="14"/>
      <c r="AC9" s="14"/>
      <c r="AD9" s="14"/>
      <c r="AE9" s="14"/>
      <c r="AF9" s="14"/>
      <c r="AG9" s="14"/>
      <c r="AH9" s="14"/>
      <c r="AI9" s="39" t="s">
        <v>79</v>
      </c>
      <c r="AJ9" s="15" t="s">
        <v>21</v>
      </c>
      <c r="AK9" s="15" t="s">
        <v>22</v>
      </c>
      <c r="AL9" s="15" t="s">
        <v>23</v>
      </c>
      <c r="AM9" s="15" t="s">
        <v>24</v>
      </c>
      <c r="AN9" s="15" t="s">
        <v>25</v>
      </c>
      <c r="AO9" s="15" t="s">
        <v>26</v>
      </c>
      <c r="AP9" s="15" t="s">
        <v>27</v>
      </c>
      <c r="AQ9" s="15" t="s">
        <v>28</v>
      </c>
      <c r="AR9" s="15" t="s">
        <v>29</v>
      </c>
      <c r="AS9" s="15" t="s">
        <v>30</v>
      </c>
      <c r="AT9" s="15" t="s">
        <v>31</v>
      </c>
      <c r="AU9" s="15" t="s">
        <v>32</v>
      </c>
      <c r="AV9" s="15" t="s">
        <v>33</v>
      </c>
      <c r="AW9" s="15" t="s">
        <v>34</v>
      </c>
      <c r="AX9" s="15" t="s">
        <v>35</v>
      </c>
      <c r="AY9" s="15" t="s">
        <v>36</v>
      </c>
      <c r="AZ9" s="15" t="s">
        <v>37</v>
      </c>
      <c r="BA9" s="15" t="s">
        <v>38</v>
      </c>
      <c r="BB9" s="15" t="s">
        <v>39</v>
      </c>
      <c r="BC9" s="15" t="s">
        <v>40</v>
      </c>
      <c r="BD9" s="15" t="s">
        <v>41</v>
      </c>
      <c r="BE9" s="15" t="s">
        <v>42</v>
      </c>
      <c r="BF9" s="15" t="s">
        <v>43</v>
      </c>
      <c r="BG9" s="15" t="s">
        <v>44</v>
      </c>
      <c r="BH9" s="15" t="s">
        <v>45</v>
      </c>
      <c r="BI9" s="15" t="s">
        <v>46</v>
      </c>
      <c r="BJ9" s="15" t="s">
        <v>47</v>
      </c>
      <c r="BK9" s="15" t="s">
        <v>48</v>
      </c>
      <c r="BL9" s="15" t="s">
        <v>49</v>
      </c>
      <c r="BM9" s="15" t="s">
        <v>50</v>
      </c>
      <c r="BN9" s="15" t="s">
        <v>51</v>
      </c>
      <c r="BO9" s="15" t="s">
        <v>52</v>
      </c>
      <c r="BP9" s="15" t="s">
        <v>53</v>
      </c>
      <c r="BQ9" s="15" t="s">
        <v>54</v>
      </c>
      <c r="BR9" s="15" t="s">
        <v>55</v>
      </c>
      <c r="BS9" s="15" t="s">
        <v>56</v>
      </c>
      <c r="BT9" s="15" t="s">
        <v>57</v>
      </c>
      <c r="BU9" s="15" t="s">
        <v>58</v>
      </c>
      <c r="BV9" s="15" t="s">
        <v>59</v>
      </c>
      <c r="BW9" s="15" t="s">
        <v>60</v>
      </c>
      <c r="BX9" s="15" t="s">
        <v>61</v>
      </c>
      <c r="BY9" s="15" t="s">
        <v>62</v>
      </c>
      <c r="BZ9" s="15" t="s">
        <v>63</v>
      </c>
      <c r="CA9" s="15" t="s">
        <v>64</v>
      </c>
      <c r="CB9" s="15"/>
      <c r="CC9" s="39" t="s">
        <v>80</v>
      </c>
      <c r="CD9" s="39" t="s">
        <v>81</v>
      </c>
      <c r="CE9" s="39"/>
      <c r="CF9" s="39"/>
      <c r="CG9" s="39" t="s">
        <v>82</v>
      </c>
      <c r="CH9" s="39" t="s">
        <v>83</v>
      </c>
      <c r="CI9" s="39" t="s">
        <v>84</v>
      </c>
      <c r="CJ9" s="39" t="s">
        <v>85</v>
      </c>
      <c r="CK9" s="39" t="s">
        <v>86</v>
      </c>
      <c r="CL9" s="39" t="s">
        <v>87</v>
      </c>
      <c r="CM9" s="39" t="s">
        <v>88</v>
      </c>
      <c r="CN9" s="39" t="s">
        <v>89</v>
      </c>
      <c r="CO9" s="39" t="s">
        <v>90</v>
      </c>
      <c r="CP9" s="39" t="s">
        <v>91</v>
      </c>
      <c r="CQ9" s="39" t="s">
        <v>92</v>
      </c>
    </row>
    <row r="10" spans="1:95" ht="15.75" customHeight="1" x14ac:dyDescent="0.25">
      <c r="A10" s="43"/>
      <c r="B10" s="39"/>
      <c r="C10" s="39"/>
      <c r="D10" s="37"/>
      <c r="E10" s="38"/>
      <c r="F10" s="37"/>
      <c r="G10" s="38"/>
      <c r="H10" s="39"/>
      <c r="I10" s="3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 t="s">
        <v>14</v>
      </c>
      <c r="X10" s="10" t="s">
        <v>15</v>
      </c>
      <c r="Y10" s="10" t="s">
        <v>16</v>
      </c>
      <c r="Z10" s="10" t="s">
        <v>17</v>
      </c>
      <c r="AA10" s="10" t="s">
        <v>66</v>
      </c>
      <c r="AB10" s="10" t="s">
        <v>18</v>
      </c>
      <c r="AC10" s="10" t="s">
        <v>67</v>
      </c>
      <c r="AD10" s="10" t="s">
        <v>68</v>
      </c>
      <c r="AE10" s="10" t="s">
        <v>71</v>
      </c>
      <c r="AF10" s="10" t="s">
        <v>72</v>
      </c>
      <c r="AG10" s="10" t="s">
        <v>19</v>
      </c>
      <c r="AH10" s="10" t="s">
        <v>20</v>
      </c>
      <c r="AI10" s="39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</row>
    <row r="11" spans="1:95" x14ac:dyDescent="0.25">
      <c r="B11" s="16" t="s">
        <v>99</v>
      </c>
      <c r="CD11" s="13"/>
    </row>
    <row r="12" spans="1:95" s="22" customFormat="1" x14ac:dyDescent="0.25">
      <c r="A12" s="31" t="str">
        <f>"1.5, сб. 2024"</f>
        <v>1.5, сб. 2024</v>
      </c>
      <c r="B12" s="20" t="s">
        <v>100</v>
      </c>
      <c r="C12" s="21" t="str">
        <f>"30,0"</f>
        <v>30,0</v>
      </c>
      <c r="D12" s="21">
        <v>2.37</v>
      </c>
      <c r="E12" s="21">
        <v>0</v>
      </c>
      <c r="F12" s="21">
        <v>0.3</v>
      </c>
      <c r="G12" s="21">
        <v>0</v>
      </c>
      <c r="H12" s="21">
        <v>15.48</v>
      </c>
      <c r="I12" s="21">
        <v>73.649999999999991</v>
      </c>
      <c r="J12" s="21">
        <v>0.06</v>
      </c>
      <c r="K12" s="21">
        <v>0</v>
      </c>
      <c r="L12" s="21">
        <v>0.06</v>
      </c>
      <c r="M12" s="21">
        <v>0</v>
      </c>
      <c r="N12" s="21">
        <v>0.63</v>
      </c>
      <c r="O12" s="21">
        <v>13.86</v>
      </c>
      <c r="P12" s="21">
        <v>0.99</v>
      </c>
      <c r="Q12" s="21">
        <v>0</v>
      </c>
      <c r="R12" s="21">
        <v>0</v>
      </c>
      <c r="S12" s="21">
        <v>0.09</v>
      </c>
      <c r="T12" s="21">
        <v>0.45</v>
      </c>
      <c r="U12" s="21">
        <v>0</v>
      </c>
      <c r="V12" s="21">
        <v>39.9</v>
      </c>
      <c r="W12" s="21">
        <v>6.9</v>
      </c>
      <c r="X12" s="21">
        <v>9.9</v>
      </c>
      <c r="Y12" s="21">
        <v>26.1</v>
      </c>
      <c r="Z12" s="21">
        <v>0.6</v>
      </c>
      <c r="AA12" s="21">
        <v>0</v>
      </c>
      <c r="AB12" s="21">
        <v>0</v>
      </c>
      <c r="AC12" s="21">
        <v>0</v>
      </c>
      <c r="AD12" s="21">
        <v>0.39</v>
      </c>
      <c r="AE12" s="21">
        <v>0.05</v>
      </c>
      <c r="AF12" s="21">
        <v>0.02</v>
      </c>
      <c r="AG12" s="21">
        <v>0.48</v>
      </c>
      <c r="AH12" s="21">
        <v>0.93</v>
      </c>
      <c r="AI12" s="21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11.31</v>
      </c>
      <c r="CC12" s="23"/>
      <c r="CD12" s="23"/>
      <c r="CE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0</v>
      </c>
      <c r="CN12" s="22">
        <v>0</v>
      </c>
      <c r="CO12" s="22">
        <v>0</v>
      </c>
      <c r="CP12" s="22">
        <v>0</v>
      </c>
      <c r="CQ12" s="22">
        <v>0</v>
      </c>
    </row>
    <row r="13" spans="1:95" s="22" customFormat="1" x14ac:dyDescent="0.25">
      <c r="A13" s="31" t="str">
        <f>"1.3, сб.2024"</f>
        <v>1.3, сб.2024</v>
      </c>
      <c r="B13" s="20" t="s">
        <v>101</v>
      </c>
      <c r="C13" s="21" t="str">
        <f>"10,0"</f>
        <v>10,0</v>
      </c>
      <c r="D13" s="21">
        <v>0.05</v>
      </c>
      <c r="E13" s="21">
        <v>0.05</v>
      </c>
      <c r="F13" s="21">
        <v>8.25</v>
      </c>
      <c r="G13" s="21">
        <v>0</v>
      </c>
      <c r="H13" s="21">
        <v>0.08</v>
      </c>
      <c r="I13" s="21">
        <v>74.754000000000005</v>
      </c>
      <c r="J13" s="21">
        <v>5.36</v>
      </c>
      <c r="K13" s="21">
        <v>0.25</v>
      </c>
      <c r="L13" s="21">
        <v>5.36</v>
      </c>
      <c r="M13" s="21">
        <v>0</v>
      </c>
      <c r="N13" s="21">
        <v>0.08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0.02</v>
      </c>
      <c r="U13" s="21">
        <v>0</v>
      </c>
      <c r="V13" s="21">
        <v>1.5</v>
      </c>
      <c r="W13" s="21">
        <v>1.2</v>
      </c>
      <c r="X13" s="21">
        <v>0</v>
      </c>
      <c r="Y13" s="21">
        <v>1.9</v>
      </c>
      <c r="Z13" s="21">
        <v>0.02</v>
      </c>
      <c r="AA13" s="21">
        <v>59</v>
      </c>
      <c r="AB13" s="21">
        <v>38</v>
      </c>
      <c r="AC13" s="21">
        <v>65.3</v>
      </c>
      <c r="AD13" s="21">
        <v>0.1</v>
      </c>
      <c r="AE13" s="21">
        <v>0</v>
      </c>
      <c r="AF13" s="21">
        <v>0.01</v>
      </c>
      <c r="AG13" s="21">
        <v>0</v>
      </c>
      <c r="AH13" s="21">
        <v>0.02</v>
      </c>
      <c r="AI13" s="21">
        <v>0</v>
      </c>
      <c r="AJ13" s="22">
        <v>0</v>
      </c>
      <c r="AK13" s="22">
        <v>2.6</v>
      </c>
      <c r="AL13" s="22">
        <v>2.5</v>
      </c>
      <c r="AM13" s="22">
        <v>4.7</v>
      </c>
      <c r="AN13" s="22">
        <v>2.8</v>
      </c>
      <c r="AO13" s="22">
        <v>1.1000000000000001</v>
      </c>
      <c r="AP13" s="22">
        <v>3</v>
      </c>
      <c r="AQ13" s="22">
        <v>2.7</v>
      </c>
      <c r="AR13" s="22">
        <v>2.6</v>
      </c>
      <c r="AS13" s="22">
        <v>2.2000000000000002</v>
      </c>
      <c r="AT13" s="22">
        <v>1.6</v>
      </c>
      <c r="AU13" s="22">
        <v>3.6</v>
      </c>
      <c r="AV13" s="22">
        <v>2.2000000000000002</v>
      </c>
      <c r="AW13" s="22">
        <v>1.5</v>
      </c>
      <c r="AX13" s="22">
        <v>8.9</v>
      </c>
      <c r="AY13" s="22">
        <v>0</v>
      </c>
      <c r="AZ13" s="22">
        <v>3</v>
      </c>
      <c r="BA13" s="22">
        <v>3.4</v>
      </c>
      <c r="BB13" s="22">
        <v>2.6</v>
      </c>
      <c r="BC13" s="22">
        <v>0.6</v>
      </c>
      <c r="BD13" s="22">
        <v>0.37</v>
      </c>
      <c r="BE13" s="22">
        <v>0.08</v>
      </c>
      <c r="BF13" s="22">
        <v>7.0000000000000007E-2</v>
      </c>
      <c r="BG13" s="22">
        <v>0.19</v>
      </c>
      <c r="BH13" s="22">
        <v>0.24</v>
      </c>
      <c r="BI13" s="22">
        <v>0.78</v>
      </c>
      <c r="BJ13" s="22">
        <v>0</v>
      </c>
      <c r="BK13" s="22">
        <v>2.46</v>
      </c>
      <c r="BL13" s="22">
        <v>0</v>
      </c>
      <c r="BM13" s="22">
        <v>0.75</v>
      </c>
      <c r="BN13" s="22">
        <v>0</v>
      </c>
      <c r="BO13" s="22">
        <v>0</v>
      </c>
      <c r="BP13" s="22">
        <v>0</v>
      </c>
      <c r="BQ13" s="22">
        <v>0</v>
      </c>
      <c r="BR13" s="22">
        <v>0.28999999999999998</v>
      </c>
      <c r="BS13" s="22">
        <v>2.27</v>
      </c>
      <c r="BT13" s="22">
        <v>0</v>
      </c>
      <c r="BU13" s="22">
        <v>0</v>
      </c>
      <c r="BV13" s="22">
        <v>0.08</v>
      </c>
      <c r="BW13" s="22">
        <v>0.01</v>
      </c>
      <c r="BX13" s="22">
        <v>0</v>
      </c>
      <c r="BY13" s="22">
        <v>0</v>
      </c>
      <c r="BZ13" s="22">
        <v>0</v>
      </c>
      <c r="CA13" s="22">
        <v>0</v>
      </c>
      <c r="CB13" s="22">
        <v>1.6</v>
      </c>
      <c r="CC13" s="23"/>
      <c r="CD13" s="23"/>
      <c r="CE13" s="22">
        <v>65.33</v>
      </c>
      <c r="CG13" s="22">
        <v>0</v>
      </c>
      <c r="CH13" s="22">
        <v>0</v>
      </c>
      <c r="CI13" s="22">
        <v>0</v>
      </c>
      <c r="CJ13" s="22">
        <v>0</v>
      </c>
      <c r="CK13" s="22">
        <v>0</v>
      </c>
      <c r="CL13" s="22">
        <v>0</v>
      </c>
      <c r="CM13" s="22">
        <v>0</v>
      </c>
      <c r="CN13" s="22">
        <v>0</v>
      </c>
      <c r="CO13" s="22">
        <v>0</v>
      </c>
      <c r="CP13" s="22">
        <v>0</v>
      </c>
      <c r="CQ13" s="22">
        <v>0</v>
      </c>
    </row>
    <row r="14" spans="1:95" s="22" customFormat="1" x14ac:dyDescent="0.25">
      <c r="A14" s="31" t="str">
        <f>"183, сб. 2024"</f>
        <v>183, сб. 2024</v>
      </c>
      <c r="B14" s="20" t="s">
        <v>102</v>
      </c>
      <c r="C14" s="21" t="str">
        <f>"180,0"</f>
        <v>180,0</v>
      </c>
      <c r="D14" s="21">
        <v>10.32</v>
      </c>
      <c r="E14" s="21">
        <v>0.02</v>
      </c>
      <c r="F14" s="21">
        <v>6.63</v>
      </c>
      <c r="G14" s="21">
        <v>0</v>
      </c>
      <c r="H14" s="21">
        <v>54.02</v>
      </c>
      <c r="I14" s="21">
        <v>303.27190268108103</v>
      </c>
      <c r="J14" s="21">
        <v>3.11</v>
      </c>
      <c r="K14" s="21">
        <v>0.12</v>
      </c>
      <c r="L14" s="21">
        <v>3.11</v>
      </c>
      <c r="M14" s="21">
        <v>0</v>
      </c>
      <c r="N14" s="21">
        <v>1.18</v>
      </c>
      <c r="O14" s="21">
        <v>43.88</v>
      </c>
      <c r="P14" s="21">
        <v>8.9499999999999993</v>
      </c>
      <c r="Q14" s="21">
        <v>0</v>
      </c>
      <c r="R14" s="21">
        <v>0</v>
      </c>
      <c r="S14" s="21">
        <v>0</v>
      </c>
      <c r="T14" s="21">
        <v>3.18</v>
      </c>
      <c r="U14" s="21">
        <v>671.51</v>
      </c>
      <c r="V14" s="21">
        <v>314.57</v>
      </c>
      <c r="W14" s="21">
        <v>22.99</v>
      </c>
      <c r="X14" s="21">
        <v>158.80000000000001</v>
      </c>
      <c r="Y14" s="21">
        <v>233.17</v>
      </c>
      <c r="Z14" s="21">
        <v>5.48</v>
      </c>
      <c r="AA14" s="21">
        <v>28.7</v>
      </c>
      <c r="AB14" s="21">
        <v>24.14</v>
      </c>
      <c r="AC14" s="21">
        <v>33.44</v>
      </c>
      <c r="AD14" s="21">
        <v>0.72</v>
      </c>
      <c r="AE14" s="21">
        <v>0.3</v>
      </c>
      <c r="AF14" s="21">
        <v>0.15</v>
      </c>
      <c r="AG14" s="21">
        <v>2.98</v>
      </c>
      <c r="AH14" s="21">
        <v>6.01</v>
      </c>
      <c r="AI14" s="21">
        <v>0</v>
      </c>
      <c r="AJ14" s="22">
        <v>0</v>
      </c>
      <c r="AK14" s="22">
        <v>483.36</v>
      </c>
      <c r="AL14" s="22">
        <v>377.09</v>
      </c>
      <c r="AM14" s="22">
        <v>611.03</v>
      </c>
      <c r="AN14" s="22">
        <v>434.43</v>
      </c>
      <c r="AO14" s="22">
        <v>262.02</v>
      </c>
      <c r="AP14" s="22">
        <v>328.29</v>
      </c>
      <c r="AQ14" s="22">
        <v>148.38</v>
      </c>
      <c r="AR14" s="22">
        <v>485</v>
      </c>
      <c r="AS14" s="22">
        <v>475</v>
      </c>
      <c r="AT14" s="22">
        <v>915.98</v>
      </c>
      <c r="AU14" s="22">
        <v>902.23</v>
      </c>
      <c r="AV14" s="22">
        <v>246.2</v>
      </c>
      <c r="AW14" s="22">
        <v>589.07000000000005</v>
      </c>
      <c r="AX14" s="22">
        <v>1851.03</v>
      </c>
      <c r="AY14" s="22">
        <v>0</v>
      </c>
      <c r="AZ14" s="22">
        <v>410.01</v>
      </c>
      <c r="BA14" s="22">
        <v>496.82</v>
      </c>
      <c r="BB14" s="22">
        <v>352.62</v>
      </c>
      <c r="BC14" s="22">
        <v>269.95</v>
      </c>
      <c r="BD14" s="22">
        <v>0.18</v>
      </c>
      <c r="BE14" s="22">
        <v>0.04</v>
      </c>
      <c r="BF14" s="22">
        <v>0.03</v>
      </c>
      <c r="BG14" s="22">
        <v>0.09</v>
      </c>
      <c r="BH14" s="22">
        <v>0.12</v>
      </c>
      <c r="BI14" s="22">
        <v>0.38</v>
      </c>
      <c r="BJ14" s="22">
        <v>0</v>
      </c>
      <c r="BK14" s="22">
        <v>1.61</v>
      </c>
      <c r="BL14" s="22">
        <v>0</v>
      </c>
      <c r="BM14" s="22">
        <v>0.39</v>
      </c>
      <c r="BN14" s="22">
        <v>0.01</v>
      </c>
      <c r="BO14" s="22">
        <v>0</v>
      </c>
      <c r="BP14" s="22">
        <v>0</v>
      </c>
      <c r="BQ14" s="22">
        <v>0</v>
      </c>
      <c r="BR14" s="22">
        <v>0.15</v>
      </c>
      <c r="BS14" s="22">
        <v>1.96</v>
      </c>
      <c r="BT14" s="22">
        <v>0.02</v>
      </c>
      <c r="BU14" s="22">
        <v>0</v>
      </c>
      <c r="BV14" s="22">
        <v>0.9</v>
      </c>
      <c r="BW14" s="22">
        <v>0.09</v>
      </c>
      <c r="BX14" s="22">
        <v>0</v>
      </c>
      <c r="BY14" s="22">
        <v>0</v>
      </c>
      <c r="BZ14" s="22">
        <v>0</v>
      </c>
      <c r="CA14" s="22">
        <v>0</v>
      </c>
      <c r="CB14" s="22">
        <v>136.80000000000001</v>
      </c>
      <c r="CC14" s="23"/>
      <c r="CD14" s="23"/>
      <c r="CE14" s="22">
        <v>32.729999999999997</v>
      </c>
      <c r="CG14" s="22">
        <v>0</v>
      </c>
      <c r="CH14" s="22">
        <v>0</v>
      </c>
      <c r="CI14" s="22">
        <v>0</v>
      </c>
      <c r="CJ14" s="22">
        <v>0</v>
      </c>
      <c r="CK14" s="22">
        <v>0</v>
      </c>
      <c r="CL14" s="22">
        <v>0</v>
      </c>
      <c r="CM14" s="22">
        <v>0</v>
      </c>
      <c r="CN14" s="22">
        <v>0</v>
      </c>
      <c r="CO14" s="22">
        <v>0</v>
      </c>
      <c r="CP14" s="22">
        <v>0</v>
      </c>
      <c r="CQ14" s="22">
        <v>1.75</v>
      </c>
    </row>
    <row r="15" spans="1:95" s="22" customFormat="1" x14ac:dyDescent="0.25">
      <c r="A15" s="31" t="str">
        <f>"136, сб. 2024"</f>
        <v>136, сб. 2024</v>
      </c>
      <c r="B15" s="20" t="s">
        <v>103</v>
      </c>
      <c r="C15" s="21" t="str">
        <f>"50,0"</f>
        <v>50,0</v>
      </c>
      <c r="D15" s="21">
        <v>7.57</v>
      </c>
      <c r="E15" s="21">
        <v>6.28</v>
      </c>
      <c r="F15" s="21">
        <v>6.27</v>
      </c>
      <c r="G15" s="21">
        <v>0.08</v>
      </c>
      <c r="H15" s="21">
        <v>8.1</v>
      </c>
      <c r="I15" s="21">
        <v>160.31338500000001</v>
      </c>
      <c r="J15" s="21">
        <v>4.46</v>
      </c>
      <c r="K15" s="21">
        <v>0.18</v>
      </c>
      <c r="L15" s="21">
        <v>0</v>
      </c>
      <c r="M15" s="21">
        <v>0</v>
      </c>
      <c r="N15" s="21">
        <v>0.21</v>
      </c>
      <c r="O15" s="21">
        <v>7.38</v>
      </c>
      <c r="P15" s="21">
        <v>0.51</v>
      </c>
      <c r="Q15" s="21">
        <v>0</v>
      </c>
      <c r="R15" s="21">
        <v>0</v>
      </c>
      <c r="S15" s="21">
        <v>0.03</v>
      </c>
      <c r="T15" s="21">
        <v>0.92</v>
      </c>
      <c r="U15" s="21">
        <v>236.37</v>
      </c>
      <c r="V15" s="21">
        <v>78.55</v>
      </c>
      <c r="W15" s="21">
        <v>9.49</v>
      </c>
      <c r="X15" s="21">
        <v>9.07</v>
      </c>
      <c r="Y15" s="21">
        <v>65.150000000000006</v>
      </c>
      <c r="Z15" s="21">
        <v>0.74</v>
      </c>
      <c r="AA15" s="21">
        <v>36.950000000000003</v>
      </c>
      <c r="AB15" s="21">
        <v>13.44</v>
      </c>
      <c r="AC15" s="21">
        <v>46.77</v>
      </c>
      <c r="AD15" s="21">
        <v>0.36</v>
      </c>
      <c r="AE15" s="21">
        <v>0.03</v>
      </c>
      <c r="AF15" s="21">
        <v>0.05</v>
      </c>
      <c r="AG15" s="21">
        <v>2.4900000000000002</v>
      </c>
      <c r="AH15" s="21">
        <v>4.91</v>
      </c>
      <c r="AI15" s="21">
        <v>0.2</v>
      </c>
      <c r="AJ15" s="22">
        <v>0</v>
      </c>
      <c r="AK15" s="22">
        <v>0.74</v>
      </c>
      <c r="AL15" s="22">
        <v>0.71</v>
      </c>
      <c r="AM15" s="22">
        <v>1.34</v>
      </c>
      <c r="AN15" s="22">
        <v>0.8</v>
      </c>
      <c r="AO15" s="22">
        <v>0.31</v>
      </c>
      <c r="AP15" s="22">
        <v>0.86</v>
      </c>
      <c r="AQ15" s="22">
        <v>0.77</v>
      </c>
      <c r="AR15" s="22">
        <v>0.74</v>
      </c>
      <c r="AS15" s="22">
        <v>0.63</v>
      </c>
      <c r="AT15" s="22">
        <v>0.46</v>
      </c>
      <c r="AU15" s="22">
        <v>1.03</v>
      </c>
      <c r="AV15" s="22">
        <v>0.63</v>
      </c>
      <c r="AW15" s="22">
        <v>0.43</v>
      </c>
      <c r="AX15" s="22">
        <v>2.54</v>
      </c>
      <c r="AY15" s="22">
        <v>0</v>
      </c>
      <c r="AZ15" s="22">
        <v>0.86</v>
      </c>
      <c r="BA15" s="22">
        <v>0.97</v>
      </c>
      <c r="BB15" s="22">
        <v>0.74</v>
      </c>
      <c r="BC15" s="22">
        <v>0.17</v>
      </c>
      <c r="BD15" s="22">
        <v>0.11</v>
      </c>
      <c r="BE15" s="22">
        <v>0.02</v>
      </c>
      <c r="BF15" s="22">
        <v>0.02</v>
      </c>
      <c r="BG15" s="22">
        <v>0.05</v>
      </c>
      <c r="BH15" s="22">
        <v>7.0000000000000007E-2</v>
      </c>
      <c r="BI15" s="22">
        <v>0.22</v>
      </c>
      <c r="BJ15" s="22">
        <v>0</v>
      </c>
      <c r="BK15" s="22">
        <v>0.7</v>
      </c>
      <c r="BL15" s="22">
        <v>0</v>
      </c>
      <c r="BM15" s="22">
        <v>0.21</v>
      </c>
      <c r="BN15" s="22">
        <v>0</v>
      </c>
      <c r="BO15" s="22">
        <v>0</v>
      </c>
      <c r="BP15" s="22">
        <v>0</v>
      </c>
      <c r="BQ15" s="22">
        <v>0.02</v>
      </c>
      <c r="BR15" s="22">
        <v>0.08</v>
      </c>
      <c r="BS15" s="22">
        <v>0.65</v>
      </c>
      <c r="BT15" s="22">
        <v>0</v>
      </c>
      <c r="BU15" s="22">
        <v>0</v>
      </c>
      <c r="BV15" s="22">
        <v>0.02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40.39</v>
      </c>
      <c r="CC15" s="23"/>
      <c r="CD15" s="23"/>
      <c r="CE15" s="22">
        <v>39.19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0</v>
      </c>
      <c r="CM15" s="22">
        <v>0</v>
      </c>
      <c r="CN15" s="22">
        <v>0</v>
      </c>
      <c r="CO15" s="22">
        <v>0</v>
      </c>
      <c r="CP15" s="22">
        <v>0</v>
      </c>
      <c r="CQ15" s="22">
        <v>0.5</v>
      </c>
    </row>
    <row r="16" spans="1:95" s="22" customFormat="1" x14ac:dyDescent="0.25">
      <c r="A16" s="31" t="str">
        <f>"248, сб. 2024"</f>
        <v>248, сб. 2024</v>
      </c>
      <c r="B16" s="20" t="s">
        <v>104</v>
      </c>
      <c r="C16" s="21" t="str">
        <f>"50,0"</f>
        <v>50,0</v>
      </c>
      <c r="D16" s="21">
        <v>0.61</v>
      </c>
      <c r="E16" s="21">
        <v>0.02</v>
      </c>
      <c r="F16" s="21">
        <v>2.21</v>
      </c>
      <c r="G16" s="21">
        <v>0.03</v>
      </c>
      <c r="H16" s="21">
        <v>3.59</v>
      </c>
      <c r="I16" s="21">
        <v>36.517982249999996</v>
      </c>
      <c r="J16" s="21">
        <v>1.61</v>
      </c>
      <c r="K16" s="21">
        <v>0.08</v>
      </c>
      <c r="L16" s="21">
        <v>0</v>
      </c>
      <c r="M16" s="21">
        <v>0</v>
      </c>
      <c r="N16" s="21">
        <v>1.9</v>
      </c>
      <c r="O16" s="21">
        <v>1.46</v>
      </c>
      <c r="P16" s="21">
        <v>0.23</v>
      </c>
      <c r="Q16" s="21">
        <v>0</v>
      </c>
      <c r="R16" s="21">
        <v>0</v>
      </c>
      <c r="S16" s="21">
        <v>0.18</v>
      </c>
      <c r="T16" s="21">
        <v>0.75</v>
      </c>
      <c r="U16" s="21">
        <v>195.55</v>
      </c>
      <c r="V16" s="21">
        <v>63.58</v>
      </c>
      <c r="W16" s="21">
        <v>4.5199999999999996</v>
      </c>
      <c r="X16" s="21">
        <v>4.57</v>
      </c>
      <c r="Y16" s="21">
        <v>8.59</v>
      </c>
      <c r="Z16" s="21">
        <v>0.21</v>
      </c>
      <c r="AA16" s="21">
        <v>10.62</v>
      </c>
      <c r="AB16" s="21">
        <v>397.92</v>
      </c>
      <c r="AC16" s="21">
        <v>100.59</v>
      </c>
      <c r="AD16" s="21">
        <v>0.15</v>
      </c>
      <c r="AE16" s="21">
        <v>0.01</v>
      </c>
      <c r="AF16" s="21">
        <v>0.01</v>
      </c>
      <c r="AG16" s="21">
        <v>0.15</v>
      </c>
      <c r="AH16" s="21">
        <v>0.28999999999999998</v>
      </c>
      <c r="AI16" s="21">
        <v>1.36</v>
      </c>
      <c r="AJ16" s="22">
        <v>0</v>
      </c>
      <c r="AK16" s="22">
        <v>11.91</v>
      </c>
      <c r="AL16" s="22">
        <v>10.79</v>
      </c>
      <c r="AM16" s="22">
        <v>19.61</v>
      </c>
      <c r="AN16" s="22">
        <v>7.15</v>
      </c>
      <c r="AO16" s="22">
        <v>3.8</v>
      </c>
      <c r="AP16" s="22">
        <v>8.33</v>
      </c>
      <c r="AQ16" s="22">
        <v>3.1</v>
      </c>
      <c r="AR16" s="22">
        <v>12.18</v>
      </c>
      <c r="AS16" s="22">
        <v>8.9499999999999993</v>
      </c>
      <c r="AT16" s="22">
        <v>10.07</v>
      </c>
      <c r="AU16" s="22">
        <v>12.01</v>
      </c>
      <c r="AV16" s="22">
        <v>5.25</v>
      </c>
      <c r="AW16" s="22">
        <v>8.64</v>
      </c>
      <c r="AX16" s="22">
        <v>74.28</v>
      </c>
      <c r="AY16" s="22">
        <v>0</v>
      </c>
      <c r="AZ16" s="22">
        <v>22.21</v>
      </c>
      <c r="BA16" s="22">
        <v>12.46</v>
      </c>
      <c r="BB16" s="22">
        <v>6.53</v>
      </c>
      <c r="BC16" s="22">
        <v>4.74</v>
      </c>
      <c r="BD16" s="22">
        <v>0.1</v>
      </c>
      <c r="BE16" s="22">
        <v>0.02</v>
      </c>
      <c r="BF16" s="22">
        <v>0.02</v>
      </c>
      <c r="BG16" s="22">
        <v>0.05</v>
      </c>
      <c r="BH16" s="22">
        <v>0.06</v>
      </c>
      <c r="BI16" s="22">
        <v>0.21</v>
      </c>
      <c r="BJ16" s="22">
        <v>0</v>
      </c>
      <c r="BK16" s="22">
        <v>0.65</v>
      </c>
      <c r="BL16" s="22">
        <v>0</v>
      </c>
      <c r="BM16" s="22">
        <v>0.2</v>
      </c>
      <c r="BN16" s="22">
        <v>0</v>
      </c>
      <c r="BO16" s="22">
        <v>0</v>
      </c>
      <c r="BP16" s="22">
        <v>0</v>
      </c>
      <c r="BQ16" s="22">
        <v>0.02</v>
      </c>
      <c r="BR16" s="22">
        <v>0.08</v>
      </c>
      <c r="BS16" s="22">
        <v>0.6</v>
      </c>
      <c r="BT16" s="22">
        <v>0</v>
      </c>
      <c r="BU16" s="22">
        <v>0</v>
      </c>
      <c r="BV16" s="22">
        <v>0.04</v>
      </c>
      <c r="BW16" s="22">
        <v>0</v>
      </c>
      <c r="BX16" s="22">
        <v>0</v>
      </c>
      <c r="BY16" s="22">
        <v>0</v>
      </c>
      <c r="BZ16" s="22">
        <v>0</v>
      </c>
      <c r="CA16" s="22">
        <v>0</v>
      </c>
      <c r="CB16" s="22">
        <v>54.2</v>
      </c>
      <c r="CC16" s="23"/>
      <c r="CD16" s="23"/>
      <c r="CE16" s="22">
        <v>76.94</v>
      </c>
      <c r="CG16" s="22">
        <v>0</v>
      </c>
      <c r="CH16" s="22">
        <v>0</v>
      </c>
      <c r="CI16" s="22">
        <v>0</v>
      </c>
      <c r="CJ16" s="22">
        <v>0</v>
      </c>
      <c r="CK16" s="22">
        <v>0</v>
      </c>
      <c r="CL16" s="22">
        <v>0</v>
      </c>
      <c r="CM16" s="22">
        <v>0</v>
      </c>
      <c r="CN16" s="22">
        <v>0</v>
      </c>
      <c r="CO16" s="22">
        <v>0</v>
      </c>
      <c r="CP16" s="22">
        <v>0.5</v>
      </c>
      <c r="CQ16" s="22">
        <v>0.5</v>
      </c>
    </row>
    <row r="17" spans="1:95" s="15" customFormat="1" x14ac:dyDescent="0.25">
      <c r="A17" s="32" t="str">
        <f>"300, сб. 2024"</f>
        <v>300, сб. 2024</v>
      </c>
      <c r="B17" s="17" t="s">
        <v>105</v>
      </c>
      <c r="C17" s="18" t="str">
        <f>"180,0"</f>
        <v>180,0</v>
      </c>
      <c r="D17" s="18">
        <v>0.17</v>
      </c>
      <c r="E17" s="18">
        <v>0</v>
      </c>
      <c r="F17" s="18">
        <v>0.04</v>
      </c>
      <c r="G17" s="18">
        <v>0.05</v>
      </c>
      <c r="H17" s="18">
        <v>8.3000000000000007</v>
      </c>
      <c r="I17" s="18">
        <v>32.404751999999995</v>
      </c>
      <c r="J17" s="18">
        <v>0</v>
      </c>
      <c r="K17" s="18">
        <v>0</v>
      </c>
      <c r="L17" s="18">
        <v>0</v>
      </c>
      <c r="M17" s="18">
        <v>0</v>
      </c>
      <c r="N17" s="18">
        <v>8.2100000000000009</v>
      </c>
      <c r="O17" s="18">
        <v>0</v>
      </c>
      <c r="P17" s="18">
        <v>0.09</v>
      </c>
      <c r="Q17" s="18">
        <v>0</v>
      </c>
      <c r="R17" s="18">
        <v>0</v>
      </c>
      <c r="S17" s="18">
        <v>0</v>
      </c>
      <c r="T17" s="18">
        <v>0.06</v>
      </c>
      <c r="U17" s="18">
        <v>0.09</v>
      </c>
      <c r="V17" s="18">
        <v>0.24</v>
      </c>
      <c r="W17" s="18">
        <v>0.24</v>
      </c>
      <c r="X17" s="18">
        <v>0</v>
      </c>
      <c r="Y17" s="18">
        <v>0</v>
      </c>
      <c r="Z17" s="18">
        <v>0.02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0</v>
      </c>
      <c r="BZ17" s="15">
        <v>0</v>
      </c>
      <c r="CA17" s="15">
        <v>0</v>
      </c>
      <c r="CB17" s="15">
        <v>171.09</v>
      </c>
      <c r="CC17" s="19"/>
      <c r="CD17" s="19"/>
      <c r="CE17" s="15">
        <v>0</v>
      </c>
      <c r="CG17" s="15">
        <v>0</v>
      </c>
      <c r="CH17" s="15">
        <v>0</v>
      </c>
      <c r="CI17" s="15">
        <v>0</v>
      </c>
      <c r="CJ17" s="15">
        <v>0</v>
      </c>
      <c r="CK17" s="15">
        <v>0</v>
      </c>
      <c r="CL17" s="15">
        <v>0</v>
      </c>
      <c r="CM17" s="15">
        <v>0</v>
      </c>
      <c r="CN17" s="15">
        <v>0</v>
      </c>
      <c r="CO17" s="15">
        <v>0</v>
      </c>
      <c r="CP17" s="15">
        <v>9</v>
      </c>
      <c r="CQ17" s="15">
        <v>0</v>
      </c>
    </row>
    <row r="18" spans="1:95" s="26" customFormat="1" x14ac:dyDescent="0.25">
      <c r="A18" s="33"/>
      <c r="B18" s="24" t="s">
        <v>106</v>
      </c>
      <c r="C18" s="25"/>
      <c r="D18" s="25">
        <v>21.09</v>
      </c>
      <c r="E18" s="25">
        <v>6.37</v>
      </c>
      <c r="F18" s="25">
        <v>23.7</v>
      </c>
      <c r="G18" s="25">
        <v>0.16</v>
      </c>
      <c r="H18" s="25">
        <v>89.57</v>
      </c>
      <c r="I18" s="25">
        <v>680.91</v>
      </c>
      <c r="J18" s="25">
        <v>14.6</v>
      </c>
      <c r="K18" s="25">
        <v>0.63</v>
      </c>
      <c r="L18" s="25">
        <v>8.5299999999999994</v>
      </c>
      <c r="M18" s="25">
        <v>0</v>
      </c>
      <c r="N18" s="25">
        <v>12.21</v>
      </c>
      <c r="O18" s="25">
        <v>66.59</v>
      </c>
      <c r="P18" s="25">
        <v>10.78</v>
      </c>
      <c r="Q18" s="25">
        <v>0</v>
      </c>
      <c r="R18" s="25">
        <v>0</v>
      </c>
      <c r="S18" s="25">
        <v>0.3</v>
      </c>
      <c r="T18" s="25">
        <v>5.37</v>
      </c>
      <c r="U18" s="25">
        <v>1103.51</v>
      </c>
      <c r="V18" s="25">
        <v>498.34</v>
      </c>
      <c r="W18" s="25">
        <v>45.35</v>
      </c>
      <c r="X18" s="25">
        <v>182.33</v>
      </c>
      <c r="Y18" s="25">
        <v>334.91</v>
      </c>
      <c r="Z18" s="25">
        <v>7.07</v>
      </c>
      <c r="AA18" s="25">
        <v>135.28</v>
      </c>
      <c r="AB18" s="25">
        <v>473.5</v>
      </c>
      <c r="AC18" s="25">
        <v>246.1</v>
      </c>
      <c r="AD18" s="25">
        <v>1.71</v>
      </c>
      <c r="AE18" s="25">
        <v>0.39</v>
      </c>
      <c r="AF18" s="25">
        <v>0.25</v>
      </c>
      <c r="AG18" s="25">
        <v>6.1</v>
      </c>
      <c r="AH18" s="25">
        <v>12.17</v>
      </c>
      <c r="AI18" s="25">
        <v>1.56</v>
      </c>
      <c r="AJ18" s="26">
        <v>0</v>
      </c>
      <c r="AK18" s="26">
        <v>498.61</v>
      </c>
      <c r="AL18" s="26">
        <v>391.09</v>
      </c>
      <c r="AM18" s="26">
        <v>636.67999999999995</v>
      </c>
      <c r="AN18" s="26">
        <v>445.18</v>
      </c>
      <c r="AO18" s="26">
        <v>267.23</v>
      </c>
      <c r="AP18" s="26">
        <v>340.48</v>
      </c>
      <c r="AQ18" s="26">
        <v>154.94999999999999</v>
      </c>
      <c r="AR18" s="26">
        <v>500.52</v>
      </c>
      <c r="AS18" s="26">
        <v>486.78</v>
      </c>
      <c r="AT18" s="26">
        <v>928.11</v>
      </c>
      <c r="AU18" s="26">
        <v>918.87</v>
      </c>
      <c r="AV18" s="26">
        <v>254.27</v>
      </c>
      <c r="AW18" s="26">
        <v>599.64</v>
      </c>
      <c r="AX18" s="26">
        <v>1936.74</v>
      </c>
      <c r="AY18" s="26">
        <v>0</v>
      </c>
      <c r="AZ18" s="26">
        <v>436.07</v>
      </c>
      <c r="BA18" s="26">
        <v>513.65</v>
      </c>
      <c r="BB18" s="26">
        <v>362.49</v>
      </c>
      <c r="BC18" s="26">
        <v>275.45999999999998</v>
      </c>
      <c r="BD18" s="26">
        <v>0.76</v>
      </c>
      <c r="BE18" s="26">
        <v>0.17</v>
      </c>
      <c r="BF18" s="26">
        <v>0.15</v>
      </c>
      <c r="BG18" s="26">
        <v>0.38</v>
      </c>
      <c r="BH18" s="26">
        <v>0.49</v>
      </c>
      <c r="BI18" s="26">
        <v>1.59</v>
      </c>
      <c r="BJ18" s="26">
        <v>0</v>
      </c>
      <c r="BK18" s="26">
        <v>5.42</v>
      </c>
      <c r="BL18" s="26">
        <v>0</v>
      </c>
      <c r="BM18" s="26">
        <v>1.56</v>
      </c>
      <c r="BN18" s="26">
        <v>0.01</v>
      </c>
      <c r="BO18" s="26">
        <v>0</v>
      </c>
      <c r="BP18" s="26">
        <v>0</v>
      </c>
      <c r="BQ18" s="26">
        <v>0.05</v>
      </c>
      <c r="BR18" s="26">
        <v>0.6</v>
      </c>
      <c r="BS18" s="26">
        <v>5.48</v>
      </c>
      <c r="BT18" s="26">
        <v>0.02</v>
      </c>
      <c r="BU18" s="26">
        <v>0</v>
      </c>
      <c r="BV18" s="26">
        <v>1.04</v>
      </c>
      <c r="BW18" s="26">
        <v>0.1</v>
      </c>
      <c r="BX18" s="26">
        <v>0</v>
      </c>
      <c r="BY18" s="26">
        <v>0</v>
      </c>
      <c r="BZ18" s="26">
        <v>0</v>
      </c>
      <c r="CA18" s="26">
        <v>0</v>
      </c>
      <c r="CB18" s="26">
        <v>415.39</v>
      </c>
      <c r="CC18" s="13"/>
      <c r="CD18" s="13">
        <f>$I$18/$I$28*100</f>
        <v>51.569635783909064</v>
      </c>
      <c r="CE18" s="26">
        <v>214.19</v>
      </c>
      <c r="CG18" s="26">
        <v>0</v>
      </c>
      <c r="CH18" s="26">
        <v>0</v>
      </c>
      <c r="CI18" s="26">
        <v>0</v>
      </c>
      <c r="CJ18" s="26">
        <v>0</v>
      </c>
      <c r="CK18" s="26">
        <v>0</v>
      </c>
      <c r="CL18" s="26">
        <v>0</v>
      </c>
      <c r="CM18" s="26">
        <v>0</v>
      </c>
      <c r="CN18" s="26">
        <v>0</v>
      </c>
      <c r="CO18" s="26">
        <v>0</v>
      </c>
      <c r="CP18" s="26">
        <v>9.5</v>
      </c>
      <c r="CQ18" s="26">
        <v>2.75</v>
      </c>
    </row>
    <row r="19" spans="1:95" x14ac:dyDescent="0.25">
      <c r="B19" s="16" t="s">
        <v>107</v>
      </c>
    </row>
    <row r="20" spans="1:95" s="22" customFormat="1" x14ac:dyDescent="0.25">
      <c r="A20" s="31" t="str">
        <f>"41, сб.2024"</f>
        <v>41, сб.2024</v>
      </c>
      <c r="B20" s="20" t="s">
        <v>108</v>
      </c>
      <c r="C20" s="21" t="str">
        <f>"60,0"</f>
        <v>60,0</v>
      </c>
      <c r="D20" s="21">
        <v>2.2000000000000002</v>
      </c>
      <c r="E20" s="21">
        <v>1.1200000000000001</v>
      </c>
      <c r="F20" s="21">
        <v>7</v>
      </c>
      <c r="G20" s="21">
        <v>0</v>
      </c>
      <c r="H20" s="21">
        <v>5.69</v>
      </c>
      <c r="I20" s="21">
        <v>92.726815019999975</v>
      </c>
      <c r="J20" s="21">
        <v>1.02</v>
      </c>
      <c r="K20" s="21">
        <v>3.9</v>
      </c>
      <c r="L20" s="21">
        <v>1.02</v>
      </c>
      <c r="M20" s="21">
        <v>0</v>
      </c>
      <c r="N20" s="21">
        <v>1.24</v>
      </c>
      <c r="O20" s="21">
        <v>3.35</v>
      </c>
      <c r="P20" s="21">
        <v>1.1000000000000001</v>
      </c>
      <c r="Q20" s="21">
        <v>0</v>
      </c>
      <c r="R20" s="21">
        <v>0</v>
      </c>
      <c r="S20" s="21">
        <v>0.09</v>
      </c>
      <c r="T20" s="21">
        <v>0.81</v>
      </c>
      <c r="U20" s="21">
        <v>120.05</v>
      </c>
      <c r="V20" s="21">
        <v>146.1</v>
      </c>
      <c r="W20" s="21">
        <v>13.52</v>
      </c>
      <c r="X20" s="21">
        <v>13.22</v>
      </c>
      <c r="Y20" s="21">
        <v>46.24</v>
      </c>
      <c r="Z20" s="21">
        <v>0.53</v>
      </c>
      <c r="AA20" s="21">
        <v>22.05</v>
      </c>
      <c r="AB20" s="21">
        <v>1181.5899999999999</v>
      </c>
      <c r="AC20" s="21">
        <v>257.42</v>
      </c>
      <c r="AD20" s="21">
        <v>2.78</v>
      </c>
      <c r="AE20" s="21">
        <v>0.06</v>
      </c>
      <c r="AF20" s="21">
        <v>0.08</v>
      </c>
      <c r="AG20" s="21">
        <v>0.49</v>
      </c>
      <c r="AH20" s="21">
        <v>1.1100000000000001</v>
      </c>
      <c r="AI20" s="21">
        <v>3.43</v>
      </c>
      <c r="AJ20" s="22">
        <v>0</v>
      </c>
      <c r="AK20" s="22">
        <v>72.61</v>
      </c>
      <c r="AL20" s="22">
        <v>56.34</v>
      </c>
      <c r="AM20" s="22">
        <v>99.97</v>
      </c>
      <c r="AN20" s="22">
        <v>83.64</v>
      </c>
      <c r="AO20" s="22">
        <v>38.340000000000003</v>
      </c>
      <c r="AP20" s="22">
        <v>57.17</v>
      </c>
      <c r="AQ20" s="22">
        <v>18.829999999999998</v>
      </c>
      <c r="AR20" s="22">
        <v>60.77</v>
      </c>
      <c r="AS20" s="22">
        <v>67.67</v>
      </c>
      <c r="AT20" s="22">
        <v>73.73</v>
      </c>
      <c r="AU20" s="22">
        <v>122.6</v>
      </c>
      <c r="AV20" s="22">
        <v>31.46</v>
      </c>
      <c r="AW20" s="22">
        <v>39.74</v>
      </c>
      <c r="AX20" s="22">
        <v>181.1</v>
      </c>
      <c r="AY20" s="22">
        <v>1.23</v>
      </c>
      <c r="AZ20" s="22">
        <v>38.08</v>
      </c>
      <c r="BA20" s="22">
        <v>85.32</v>
      </c>
      <c r="BB20" s="22">
        <v>43.88</v>
      </c>
      <c r="BC20" s="22">
        <v>27.11</v>
      </c>
      <c r="BD20" s="22">
        <v>0</v>
      </c>
      <c r="BE20" s="22">
        <v>0</v>
      </c>
      <c r="BF20" s="22">
        <v>0</v>
      </c>
      <c r="BG20" s="22">
        <v>0</v>
      </c>
      <c r="BH20" s="22">
        <v>0</v>
      </c>
      <c r="BI20" s="22">
        <v>0</v>
      </c>
      <c r="BJ20" s="22">
        <v>0</v>
      </c>
      <c r="BK20" s="22">
        <v>0.36</v>
      </c>
      <c r="BL20" s="22">
        <v>0</v>
      </c>
      <c r="BM20" s="22">
        <v>0.24</v>
      </c>
      <c r="BN20" s="22">
        <v>0.02</v>
      </c>
      <c r="BO20" s="22">
        <v>0.04</v>
      </c>
      <c r="BP20" s="22">
        <v>0</v>
      </c>
      <c r="BQ20" s="22">
        <v>0</v>
      </c>
      <c r="BR20" s="22">
        <v>0</v>
      </c>
      <c r="BS20" s="22">
        <v>1.39</v>
      </c>
      <c r="BT20" s="22">
        <v>0</v>
      </c>
      <c r="BU20" s="22">
        <v>0</v>
      </c>
      <c r="BV20" s="22">
        <v>3.47</v>
      </c>
      <c r="BW20" s="22">
        <v>0</v>
      </c>
      <c r="BX20" s="22">
        <v>0</v>
      </c>
      <c r="BY20" s="22">
        <v>0</v>
      </c>
      <c r="BZ20" s="22">
        <v>0</v>
      </c>
      <c r="CA20" s="22">
        <v>0</v>
      </c>
      <c r="CB20" s="22">
        <v>42.62</v>
      </c>
      <c r="CC20" s="23"/>
      <c r="CD20" s="23"/>
      <c r="CE20" s="22">
        <v>218.98</v>
      </c>
      <c r="CG20" s="22">
        <v>0</v>
      </c>
      <c r="CH20" s="22">
        <v>0</v>
      </c>
      <c r="CI20" s="22">
        <v>0</v>
      </c>
      <c r="CJ20" s="22">
        <v>0</v>
      </c>
      <c r="CK20" s="22">
        <v>0</v>
      </c>
      <c r="CL20" s="22">
        <v>0</v>
      </c>
      <c r="CM20" s="22">
        <v>0</v>
      </c>
      <c r="CN20" s="22">
        <v>0</v>
      </c>
      <c r="CO20" s="22">
        <v>0</v>
      </c>
      <c r="CP20" s="22">
        <v>0</v>
      </c>
      <c r="CQ20" s="22">
        <v>0.18</v>
      </c>
    </row>
    <row r="21" spans="1:95" s="22" customFormat="1" ht="31.5" x14ac:dyDescent="0.25">
      <c r="A21" s="31" t="str">
        <f>"58, сб.2024"</f>
        <v>58, сб.2024</v>
      </c>
      <c r="B21" s="20" t="s">
        <v>109</v>
      </c>
      <c r="C21" s="21" t="str">
        <f>"200,0"</f>
        <v>200,0</v>
      </c>
      <c r="D21" s="21">
        <v>1.61</v>
      </c>
      <c r="E21" s="21">
        <v>0.22</v>
      </c>
      <c r="F21" s="21">
        <v>4.9400000000000004</v>
      </c>
      <c r="G21" s="21">
        <v>0</v>
      </c>
      <c r="H21" s="21">
        <v>12</v>
      </c>
      <c r="I21" s="21">
        <v>94.921793599999987</v>
      </c>
      <c r="J21" s="21">
        <v>3.11</v>
      </c>
      <c r="K21" s="21">
        <v>0.1</v>
      </c>
      <c r="L21" s="21">
        <v>3.11</v>
      </c>
      <c r="M21" s="21">
        <v>0</v>
      </c>
      <c r="N21" s="21">
        <v>7.91</v>
      </c>
      <c r="O21" s="21">
        <v>2.37</v>
      </c>
      <c r="P21" s="21">
        <v>1.71</v>
      </c>
      <c r="Q21" s="21">
        <v>0</v>
      </c>
      <c r="R21" s="21">
        <v>0</v>
      </c>
      <c r="S21" s="21">
        <v>0.28000000000000003</v>
      </c>
      <c r="T21" s="21">
        <v>1.0900000000000001</v>
      </c>
      <c r="U21" s="21">
        <v>79.31</v>
      </c>
      <c r="V21" s="21">
        <v>289.92</v>
      </c>
      <c r="W21" s="21">
        <v>33.409999999999997</v>
      </c>
      <c r="X21" s="21">
        <v>18.43</v>
      </c>
      <c r="Y21" s="21">
        <v>41.38</v>
      </c>
      <c r="Z21" s="21">
        <v>0.88</v>
      </c>
      <c r="AA21" s="21">
        <v>35.6</v>
      </c>
      <c r="AB21" s="21">
        <v>932.11</v>
      </c>
      <c r="AC21" s="21">
        <v>208.2</v>
      </c>
      <c r="AD21" s="21">
        <v>0.21</v>
      </c>
      <c r="AE21" s="21">
        <v>0.04</v>
      </c>
      <c r="AF21" s="21">
        <v>0.05</v>
      </c>
      <c r="AG21" s="21">
        <v>0.46</v>
      </c>
      <c r="AH21" s="21">
        <v>0.81</v>
      </c>
      <c r="AI21" s="21">
        <v>6.39</v>
      </c>
      <c r="AJ21" s="22">
        <v>0</v>
      </c>
      <c r="AK21" s="22">
        <v>34.03</v>
      </c>
      <c r="AL21" s="22">
        <v>36.659999999999997</v>
      </c>
      <c r="AM21" s="22">
        <v>44.18</v>
      </c>
      <c r="AN21" s="22">
        <v>51.91</v>
      </c>
      <c r="AO21" s="22">
        <v>12.43</v>
      </c>
      <c r="AP21" s="22">
        <v>33.64</v>
      </c>
      <c r="AQ21" s="22">
        <v>10.47</v>
      </c>
      <c r="AR21" s="22">
        <v>32.770000000000003</v>
      </c>
      <c r="AS21" s="22">
        <v>37.4</v>
      </c>
      <c r="AT21" s="22">
        <v>65.16</v>
      </c>
      <c r="AU21" s="22">
        <v>152.81</v>
      </c>
      <c r="AV21" s="22">
        <v>12.95</v>
      </c>
      <c r="AW21" s="22">
        <v>28.58</v>
      </c>
      <c r="AX21" s="22">
        <v>185.47</v>
      </c>
      <c r="AY21" s="22">
        <v>0</v>
      </c>
      <c r="AZ21" s="22">
        <v>32.229999999999997</v>
      </c>
      <c r="BA21" s="22">
        <v>37.159999999999997</v>
      </c>
      <c r="BB21" s="22">
        <v>30.66</v>
      </c>
      <c r="BC21" s="22">
        <v>11.06</v>
      </c>
      <c r="BD21" s="22">
        <v>0.15</v>
      </c>
      <c r="BE21" s="22">
        <v>0.03</v>
      </c>
      <c r="BF21" s="22">
        <v>0.03</v>
      </c>
      <c r="BG21" s="22">
        <v>7.0000000000000007E-2</v>
      </c>
      <c r="BH21" s="22">
        <v>0.09</v>
      </c>
      <c r="BI21" s="22">
        <v>0.31</v>
      </c>
      <c r="BJ21" s="22">
        <v>0</v>
      </c>
      <c r="BK21" s="22">
        <v>0.98</v>
      </c>
      <c r="BL21" s="22">
        <v>0</v>
      </c>
      <c r="BM21" s="22">
        <v>0.3</v>
      </c>
      <c r="BN21" s="22">
        <v>0</v>
      </c>
      <c r="BO21" s="22">
        <v>0</v>
      </c>
      <c r="BP21" s="22">
        <v>0</v>
      </c>
      <c r="BQ21" s="22">
        <v>0</v>
      </c>
      <c r="BR21" s="22">
        <v>0.11</v>
      </c>
      <c r="BS21" s="22">
        <v>0.92</v>
      </c>
      <c r="BT21" s="22">
        <v>0</v>
      </c>
      <c r="BU21" s="22">
        <v>0</v>
      </c>
      <c r="BV21" s="22">
        <v>0.05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236.74</v>
      </c>
      <c r="CC21" s="23"/>
      <c r="CD21" s="23"/>
      <c r="CE21" s="22">
        <v>190.95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</v>
      </c>
      <c r="CO21" s="22">
        <v>0</v>
      </c>
      <c r="CP21" s="22">
        <v>2.4</v>
      </c>
      <c r="CQ21" s="22">
        <v>0.24</v>
      </c>
    </row>
    <row r="22" spans="1:95" s="22" customFormat="1" x14ac:dyDescent="0.25">
      <c r="A22" s="31" t="str">
        <f>"146, сб. 2024"</f>
        <v>146, сб. 2024</v>
      </c>
      <c r="B22" s="20" t="s">
        <v>110</v>
      </c>
      <c r="C22" s="21" t="str">
        <f>"150,0"</f>
        <v>150,0</v>
      </c>
      <c r="D22" s="21">
        <v>3.05</v>
      </c>
      <c r="E22" s="21">
        <v>0.68</v>
      </c>
      <c r="F22" s="21">
        <v>4.76</v>
      </c>
      <c r="G22" s="21">
        <v>0.51</v>
      </c>
      <c r="H22" s="21">
        <v>21.68</v>
      </c>
      <c r="I22" s="21">
        <v>140.54310899999999</v>
      </c>
      <c r="J22" s="21">
        <v>3.32</v>
      </c>
      <c r="K22" s="21">
        <v>0.13</v>
      </c>
      <c r="L22" s="21">
        <v>0</v>
      </c>
      <c r="M22" s="21">
        <v>0</v>
      </c>
      <c r="N22" s="21">
        <v>2.54</v>
      </c>
      <c r="O22" s="21">
        <v>17.510000000000002</v>
      </c>
      <c r="P22" s="21">
        <v>1.63</v>
      </c>
      <c r="Q22" s="21">
        <v>0</v>
      </c>
      <c r="R22" s="21">
        <v>0</v>
      </c>
      <c r="S22" s="21">
        <v>0.28000000000000003</v>
      </c>
      <c r="T22" s="21">
        <v>2.1</v>
      </c>
      <c r="U22" s="21">
        <v>221.26</v>
      </c>
      <c r="V22" s="21">
        <v>670.69</v>
      </c>
      <c r="W22" s="21">
        <v>37.299999999999997</v>
      </c>
      <c r="X22" s="21">
        <v>28.5</v>
      </c>
      <c r="Y22" s="21">
        <v>83.54</v>
      </c>
      <c r="Z22" s="21">
        <v>1.05</v>
      </c>
      <c r="AA22" s="21">
        <v>21.29</v>
      </c>
      <c r="AB22" s="21">
        <v>38.28</v>
      </c>
      <c r="AC22" s="21">
        <v>43.08</v>
      </c>
      <c r="AD22" s="21">
        <v>0.18</v>
      </c>
      <c r="AE22" s="21">
        <v>0.12</v>
      </c>
      <c r="AF22" s="21">
        <v>0.1</v>
      </c>
      <c r="AG22" s="21">
        <v>1.35</v>
      </c>
      <c r="AH22" s="21">
        <v>2.5</v>
      </c>
      <c r="AI22" s="21">
        <v>10.38</v>
      </c>
      <c r="AJ22" s="22">
        <v>0</v>
      </c>
      <c r="AK22" s="22">
        <v>31.42</v>
      </c>
      <c r="AL22" s="22">
        <v>49.46</v>
      </c>
      <c r="AM22" s="22">
        <v>62.6</v>
      </c>
      <c r="AN22" s="22">
        <v>73.709999999999994</v>
      </c>
      <c r="AO22" s="22">
        <v>12.6</v>
      </c>
      <c r="AP22" s="22">
        <v>49.7</v>
      </c>
      <c r="AQ22" s="22">
        <v>25.44</v>
      </c>
      <c r="AR22" s="22">
        <v>50.71</v>
      </c>
      <c r="AS22" s="22">
        <v>71.010000000000005</v>
      </c>
      <c r="AT22" s="22">
        <v>193.68</v>
      </c>
      <c r="AU22" s="22">
        <v>86.17</v>
      </c>
      <c r="AV22" s="22">
        <v>17.96</v>
      </c>
      <c r="AW22" s="22">
        <v>50.17</v>
      </c>
      <c r="AX22" s="22">
        <v>269.61</v>
      </c>
      <c r="AY22" s="22">
        <v>0</v>
      </c>
      <c r="AZ22" s="22">
        <v>37.65</v>
      </c>
      <c r="BA22" s="22">
        <v>34.229999999999997</v>
      </c>
      <c r="BB22" s="22">
        <v>37.450000000000003</v>
      </c>
      <c r="BC22" s="22">
        <v>15.97</v>
      </c>
      <c r="BD22" s="22">
        <v>0.17</v>
      </c>
      <c r="BE22" s="22">
        <v>0.04</v>
      </c>
      <c r="BF22" s="22">
        <v>0.03</v>
      </c>
      <c r="BG22" s="22">
        <v>0.09</v>
      </c>
      <c r="BH22" s="22">
        <v>0.11</v>
      </c>
      <c r="BI22" s="22">
        <v>0.36</v>
      </c>
      <c r="BJ22" s="22">
        <v>0</v>
      </c>
      <c r="BK22" s="22">
        <v>1.22</v>
      </c>
      <c r="BL22" s="22">
        <v>0</v>
      </c>
      <c r="BM22" s="22">
        <v>0.36</v>
      </c>
      <c r="BN22" s="22">
        <v>0</v>
      </c>
      <c r="BO22" s="22">
        <v>0</v>
      </c>
      <c r="BP22" s="22">
        <v>0</v>
      </c>
      <c r="BQ22" s="22">
        <v>0.04</v>
      </c>
      <c r="BR22" s="22">
        <v>0.14000000000000001</v>
      </c>
      <c r="BS22" s="22">
        <v>1.23</v>
      </c>
      <c r="BT22" s="22">
        <v>0</v>
      </c>
      <c r="BU22" s="22">
        <v>0</v>
      </c>
      <c r="BV22" s="22">
        <v>0.15</v>
      </c>
      <c r="BW22" s="22">
        <v>0</v>
      </c>
      <c r="BX22" s="22">
        <v>0</v>
      </c>
      <c r="BY22" s="22">
        <v>0</v>
      </c>
      <c r="BZ22" s="22">
        <v>0</v>
      </c>
      <c r="CA22" s="22">
        <v>0</v>
      </c>
      <c r="CB22" s="22">
        <v>121.67</v>
      </c>
      <c r="CC22" s="23"/>
      <c r="CD22" s="23"/>
      <c r="CE22" s="22">
        <v>27.67</v>
      </c>
      <c r="CG22" s="22">
        <v>0</v>
      </c>
      <c r="CH22" s="22">
        <v>0</v>
      </c>
      <c r="CI22" s="22">
        <v>0</v>
      </c>
      <c r="CJ22" s="22">
        <v>0</v>
      </c>
      <c r="CK22" s="22">
        <v>0</v>
      </c>
      <c r="CL22" s="22">
        <v>0</v>
      </c>
      <c r="CM22" s="22">
        <v>0</v>
      </c>
      <c r="CN22" s="22">
        <v>0</v>
      </c>
      <c r="CO22" s="22">
        <v>0</v>
      </c>
      <c r="CP22" s="22">
        <v>0</v>
      </c>
      <c r="CQ22" s="22">
        <v>0.53</v>
      </c>
    </row>
    <row r="23" spans="1:95" s="22" customFormat="1" ht="31.5" x14ac:dyDescent="0.25">
      <c r="A23" s="31" t="str">
        <f>"80, сб.2024"</f>
        <v>80, сб.2024</v>
      </c>
      <c r="B23" s="20" t="s">
        <v>111</v>
      </c>
      <c r="C23" s="21" t="str">
        <f>"90,0"</f>
        <v>90,0</v>
      </c>
      <c r="D23" s="21">
        <v>8.5299999999999994</v>
      </c>
      <c r="E23" s="21">
        <v>8.02</v>
      </c>
      <c r="F23" s="21">
        <v>4.42</v>
      </c>
      <c r="G23" s="21">
        <v>0.01</v>
      </c>
      <c r="H23" s="21">
        <v>4.8099999999999996</v>
      </c>
      <c r="I23" s="21">
        <v>90.983896289999876</v>
      </c>
      <c r="J23" s="21">
        <v>0.11</v>
      </c>
      <c r="K23" s="21">
        <v>0</v>
      </c>
      <c r="L23" s="21">
        <v>0.11</v>
      </c>
      <c r="M23" s="21">
        <v>0</v>
      </c>
      <c r="N23" s="21">
        <v>4.05</v>
      </c>
      <c r="O23" s="21">
        <v>0.08</v>
      </c>
      <c r="P23" s="21">
        <v>0.68</v>
      </c>
      <c r="Q23" s="21">
        <v>0</v>
      </c>
      <c r="R23" s="21">
        <v>0</v>
      </c>
      <c r="S23" s="21">
        <v>0</v>
      </c>
      <c r="T23" s="21">
        <v>1.51</v>
      </c>
      <c r="U23" s="21">
        <v>181.35</v>
      </c>
      <c r="V23" s="21">
        <v>275.58</v>
      </c>
      <c r="W23" s="21">
        <v>28.92</v>
      </c>
      <c r="X23" s="21">
        <v>35.67</v>
      </c>
      <c r="Y23" s="21">
        <v>133.09</v>
      </c>
      <c r="Z23" s="21">
        <v>0.69</v>
      </c>
      <c r="AA23" s="21">
        <v>4.34</v>
      </c>
      <c r="AB23" s="21">
        <v>2033.19</v>
      </c>
      <c r="AC23" s="21">
        <v>5.54</v>
      </c>
      <c r="AD23" s="21">
        <v>0.17</v>
      </c>
      <c r="AE23" s="21">
        <v>0.06</v>
      </c>
      <c r="AF23" s="21">
        <v>0.06</v>
      </c>
      <c r="AG23" s="21">
        <v>0.82</v>
      </c>
      <c r="AH23" s="21">
        <v>2.5499999999999998</v>
      </c>
      <c r="AI23" s="21">
        <v>1.41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0</v>
      </c>
      <c r="BL23" s="22">
        <v>0</v>
      </c>
      <c r="BM23" s="22">
        <v>0</v>
      </c>
      <c r="BN23" s="22">
        <v>0</v>
      </c>
      <c r="BO23" s="22">
        <v>0</v>
      </c>
      <c r="BP23" s="22">
        <v>0</v>
      </c>
      <c r="BQ23" s="22">
        <v>0</v>
      </c>
      <c r="BR23" s="22">
        <v>0</v>
      </c>
      <c r="BS23" s="22">
        <v>0</v>
      </c>
      <c r="BT23" s="22">
        <v>0</v>
      </c>
      <c r="BU23" s="22">
        <v>0</v>
      </c>
      <c r="BV23" s="22">
        <v>0</v>
      </c>
      <c r="BW23" s="22">
        <v>0</v>
      </c>
      <c r="BX23" s="22">
        <v>0</v>
      </c>
      <c r="BY23" s="22">
        <v>0</v>
      </c>
      <c r="BZ23" s="22">
        <v>0</v>
      </c>
      <c r="CA23" s="22">
        <v>0</v>
      </c>
      <c r="CB23" s="22">
        <v>62.44</v>
      </c>
      <c r="CC23" s="23"/>
      <c r="CD23" s="23"/>
      <c r="CE23" s="22">
        <v>343.2</v>
      </c>
      <c r="CG23" s="22">
        <v>0</v>
      </c>
      <c r="CH23" s="22">
        <v>0</v>
      </c>
      <c r="CI23" s="22">
        <v>0</v>
      </c>
      <c r="CJ23" s="22">
        <v>0</v>
      </c>
      <c r="CK23" s="22">
        <v>0</v>
      </c>
      <c r="CL23" s="22">
        <v>0</v>
      </c>
      <c r="CM23" s="22">
        <v>0</v>
      </c>
      <c r="CN23" s="22">
        <v>0</v>
      </c>
      <c r="CO23" s="22">
        <v>0</v>
      </c>
      <c r="CP23" s="22">
        <v>1.8</v>
      </c>
      <c r="CQ23" s="22">
        <v>0.45</v>
      </c>
    </row>
    <row r="24" spans="1:95" s="22" customFormat="1" x14ac:dyDescent="0.25">
      <c r="A24" s="31" t="str">
        <f>"310, сб.2024"</f>
        <v>310, сб.2024</v>
      </c>
      <c r="B24" s="20" t="s">
        <v>112</v>
      </c>
      <c r="C24" s="21" t="str">
        <f>"180,0"</f>
        <v>180,0</v>
      </c>
      <c r="D24" s="21">
        <v>0.48</v>
      </c>
      <c r="E24" s="21">
        <v>0.16</v>
      </c>
      <c r="F24" s="21">
        <v>0.06</v>
      </c>
      <c r="G24" s="21">
        <v>0</v>
      </c>
      <c r="H24" s="21">
        <v>29</v>
      </c>
      <c r="I24" s="21">
        <v>110.56529959199999</v>
      </c>
      <c r="J24" s="21">
        <v>0</v>
      </c>
      <c r="K24" s="21">
        <v>0</v>
      </c>
      <c r="L24" s="21">
        <v>0</v>
      </c>
      <c r="M24" s="21">
        <v>0</v>
      </c>
      <c r="N24" s="21">
        <v>27.6</v>
      </c>
      <c r="O24" s="21">
        <v>0.23</v>
      </c>
      <c r="P24" s="21">
        <v>1.17</v>
      </c>
      <c r="Q24" s="21">
        <v>0</v>
      </c>
      <c r="R24" s="21">
        <v>0</v>
      </c>
      <c r="S24" s="21">
        <v>0</v>
      </c>
      <c r="T24" s="21">
        <v>0.34</v>
      </c>
      <c r="U24" s="21">
        <v>0.18</v>
      </c>
      <c r="V24" s="21">
        <v>112.07</v>
      </c>
      <c r="W24" s="21">
        <v>12.78</v>
      </c>
      <c r="X24" s="21">
        <v>7.26</v>
      </c>
      <c r="Y24" s="21">
        <v>9.5299999999999994</v>
      </c>
      <c r="Z24" s="21">
        <v>0.8</v>
      </c>
      <c r="AA24" s="21">
        <v>0</v>
      </c>
      <c r="AB24" s="21">
        <v>103.81</v>
      </c>
      <c r="AC24" s="21">
        <v>0</v>
      </c>
      <c r="AD24" s="21">
        <v>0</v>
      </c>
      <c r="AE24" s="21">
        <v>0.06</v>
      </c>
      <c r="AF24" s="21">
        <v>0.17</v>
      </c>
      <c r="AG24" s="21">
        <v>0.27</v>
      </c>
      <c r="AH24" s="21">
        <v>0</v>
      </c>
      <c r="AI24" s="21">
        <v>0.1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0</v>
      </c>
      <c r="BE24" s="22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0</v>
      </c>
      <c r="BU24" s="22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180.02</v>
      </c>
      <c r="CC24" s="23"/>
      <c r="CD24" s="23"/>
      <c r="CE24" s="22">
        <v>17.3</v>
      </c>
      <c r="CG24" s="22">
        <v>0</v>
      </c>
      <c r="CH24" s="22">
        <v>0</v>
      </c>
      <c r="CI24" s="22">
        <v>0</v>
      </c>
      <c r="CJ24" s="22">
        <v>0</v>
      </c>
      <c r="CK24" s="22">
        <v>0</v>
      </c>
      <c r="CL24" s="22">
        <v>0</v>
      </c>
      <c r="CM24" s="22">
        <v>0</v>
      </c>
      <c r="CN24" s="22">
        <v>0</v>
      </c>
      <c r="CO24" s="22">
        <v>0</v>
      </c>
      <c r="CP24" s="22">
        <v>18</v>
      </c>
      <c r="CQ24" s="22">
        <v>0</v>
      </c>
    </row>
    <row r="25" spans="1:95" s="22" customFormat="1" x14ac:dyDescent="0.25">
      <c r="A25" s="31" t="str">
        <f>"1.5, сб. 2024"</f>
        <v>1.5, сб. 2024</v>
      </c>
      <c r="B25" s="20" t="s">
        <v>100</v>
      </c>
      <c r="C25" s="21" t="str">
        <f>"25,0"</f>
        <v>25,0</v>
      </c>
      <c r="D25" s="21">
        <v>1.98</v>
      </c>
      <c r="E25" s="21">
        <v>0</v>
      </c>
      <c r="F25" s="21">
        <v>0.25</v>
      </c>
      <c r="G25" s="21">
        <v>0</v>
      </c>
      <c r="H25" s="21">
        <v>12.9</v>
      </c>
      <c r="I25" s="21">
        <v>61.374999999999993</v>
      </c>
      <c r="J25" s="21">
        <v>0.05</v>
      </c>
      <c r="K25" s="21">
        <v>0</v>
      </c>
      <c r="L25" s="21">
        <v>0.05</v>
      </c>
      <c r="M25" s="21">
        <v>0</v>
      </c>
      <c r="N25" s="21">
        <v>0.53</v>
      </c>
      <c r="O25" s="21">
        <v>11.55</v>
      </c>
      <c r="P25" s="21">
        <v>0.83</v>
      </c>
      <c r="Q25" s="21">
        <v>0</v>
      </c>
      <c r="R25" s="21">
        <v>0</v>
      </c>
      <c r="S25" s="21">
        <v>0.08</v>
      </c>
      <c r="T25" s="21">
        <v>0.38</v>
      </c>
      <c r="U25" s="21">
        <v>0</v>
      </c>
      <c r="V25" s="21">
        <v>33.25</v>
      </c>
      <c r="W25" s="21">
        <v>5.75</v>
      </c>
      <c r="X25" s="21">
        <v>8.25</v>
      </c>
      <c r="Y25" s="21">
        <v>21.75</v>
      </c>
      <c r="Z25" s="21">
        <v>0.5</v>
      </c>
      <c r="AA25" s="21">
        <v>0</v>
      </c>
      <c r="AB25" s="21">
        <v>0</v>
      </c>
      <c r="AC25" s="21">
        <v>0</v>
      </c>
      <c r="AD25" s="21">
        <v>0.33</v>
      </c>
      <c r="AE25" s="21">
        <v>0.04</v>
      </c>
      <c r="AF25" s="21">
        <v>0.02</v>
      </c>
      <c r="AG25" s="21">
        <v>0.4</v>
      </c>
      <c r="AH25" s="21">
        <v>0.78</v>
      </c>
      <c r="AI25" s="21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>
        <v>0</v>
      </c>
      <c r="BN25" s="22">
        <v>0</v>
      </c>
      <c r="BO25" s="22">
        <v>0</v>
      </c>
      <c r="BP25" s="22">
        <v>0</v>
      </c>
      <c r="BQ25" s="22">
        <v>0</v>
      </c>
      <c r="BR25" s="22">
        <v>0</v>
      </c>
      <c r="BS25" s="22">
        <v>0</v>
      </c>
      <c r="BT25" s="22">
        <v>0</v>
      </c>
      <c r="BU25" s="22">
        <v>0</v>
      </c>
      <c r="BV25" s="22">
        <v>0</v>
      </c>
      <c r="BW25" s="22">
        <v>0</v>
      </c>
      <c r="BX25" s="22">
        <v>0</v>
      </c>
      <c r="BY25" s="22">
        <v>0</v>
      </c>
      <c r="BZ25" s="22">
        <v>0</v>
      </c>
      <c r="CA25" s="22">
        <v>0</v>
      </c>
      <c r="CB25" s="22">
        <v>9.43</v>
      </c>
      <c r="CC25" s="23"/>
      <c r="CD25" s="23"/>
      <c r="CE25" s="22">
        <v>0</v>
      </c>
      <c r="CG25" s="22">
        <v>0</v>
      </c>
      <c r="CH25" s="22">
        <v>0</v>
      </c>
      <c r="CI25" s="22">
        <v>0</v>
      </c>
      <c r="CJ25" s="22">
        <v>0</v>
      </c>
      <c r="CK25" s="22">
        <v>0</v>
      </c>
      <c r="CL25" s="22">
        <v>0</v>
      </c>
      <c r="CM25" s="22">
        <v>0</v>
      </c>
      <c r="CN25" s="22">
        <v>0</v>
      </c>
      <c r="CO25" s="22">
        <v>0</v>
      </c>
      <c r="CP25" s="22">
        <v>0</v>
      </c>
      <c r="CQ25" s="22">
        <v>0</v>
      </c>
    </row>
    <row r="26" spans="1:95" s="15" customFormat="1" x14ac:dyDescent="0.25">
      <c r="A26" s="32" t="str">
        <f>"ТТК"</f>
        <v>ТТК</v>
      </c>
      <c r="B26" s="17" t="s">
        <v>113</v>
      </c>
      <c r="C26" s="18" t="str">
        <f>"25,0"</f>
        <v>25,0</v>
      </c>
      <c r="D26" s="18">
        <v>1.65</v>
      </c>
      <c r="E26" s="18">
        <v>0</v>
      </c>
      <c r="F26" s="18">
        <v>0.3</v>
      </c>
      <c r="G26" s="18">
        <v>0</v>
      </c>
      <c r="H26" s="18">
        <v>10.43</v>
      </c>
      <c r="I26" s="18">
        <v>48.344999999999999</v>
      </c>
      <c r="J26" s="18">
        <v>0.05</v>
      </c>
      <c r="K26" s="18">
        <v>0</v>
      </c>
      <c r="L26" s="18">
        <v>0.05</v>
      </c>
      <c r="M26" s="18">
        <v>0</v>
      </c>
      <c r="N26" s="18">
        <v>0.3</v>
      </c>
      <c r="O26" s="18">
        <v>8.0500000000000007</v>
      </c>
      <c r="P26" s="18">
        <v>2.08</v>
      </c>
      <c r="Q26" s="18">
        <v>0</v>
      </c>
      <c r="R26" s="18">
        <v>0</v>
      </c>
      <c r="S26" s="18">
        <v>0.25</v>
      </c>
      <c r="T26" s="18">
        <v>0.63</v>
      </c>
      <c r="U26" s="18">
        <v>0</v>
      </c>
      <c r="V26" s="18">
        <v>61.25</v>
      </c>
      <c r="W26" s="18">
        <v>8.75</v>
      </c>
      <c r="X26" s="18">
        <v>11.75</v>
      </c>
      <c r="Y26" s="18">
        <v>39.5</v>
      </c>
      <c r="Z26" s="18">
        <v>0.98</v>
      </c>
      <c r="AA26" s="18">
        <v>0</v>
      </c>
      <c r="AB26" s="18">
        <v>1.25</v>
      </c>
      <c r="AC26" s="18">
        <v>0.25</v>
      </c>
      <c r="AD26" s="18">
        <v>0.35</v>
      </c>
      <c r="AE26" s="18">
        <v>0.05</v>
      </c>
      <c r="AF26" s="18">
        <v>0.02</v>
      </c>
      <c r="AG26" s="18">
        <v>0.18</v>
      </c>
      <c r="AH26" s="18">
        <v>0.5</v>
      </c>
      <c r="AI26" s="18">
        <v>0</v>
      </c>
      <c r="AJ26" s="15">
        <v>0</v>
      </c>
      <c r="AK26" s="15">
        <v>80.5</v>
      </c>
      <c r="AL26" s="15">
        <v>62</v>
      </c>
      <c r="AM26" s="15">
        <v>106.75</v>
      </c>
      <c r="AN26" s="15">
        <v>55.75</v>
      </c>
      <c r="AO26" s="15">
        <v>23.25</v>
      </c>
      <c r="AP26" s="15">
        <v>49.5</v>
      </c>
      <c r="AQ26" s="15">
        <v>20</v>
      </c>
      <c r="AR26" s="15">
        <v>92.75</v>
      </c>
      <c r="AS26" s="15">
        <v>74.25</v>
      </c>
      <c r="AT26" s="15">
        <v>72.75</v>
      </c>
      <c r="AU26" s="15">
        <v>116</v>
      </c>
      <c r="AV26" s="15">
        <v>31</v>
      </c>
      <c r="AW26" s="15">
        <v>77.5</v>
      </c>
      <c r="AX26" s="15">
        <v>382.25</v>
      </c>
      <c r="AY26" s="15">
        <v>0</v>
      </c>
      <c r="AZ26" s="15">
        <v>131.5</v>
      </c>
      <c r="BA26" s="15">
        <v>72.75</v>
      </c>
      <c r="BB26" s="15">
        <v>45</v>
      </c>
      <c r="BC26" s="15">
        <v>32.5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0.04</v>
      </c>
      <c r="BL26" s="15">
        <v>0</v>
      </c>
      <c r="BM26" s="15">
        <v>0</v>
      </c>
      <c r="BN26" s="15">
        <v>0.01</v>
      </c>
      <c r="BO26" s="15">
        <v>0</v>
      </c>
      <c r="BP26" s="15">
        <v>0</v>
      </c>
      <c r="BQ26" s="15">
        <v>0</v>
      </c>
      <c r="BR26" s="15">
        <v>0</v>
      </c>
      <c r="BS26" s="15">
        <v>0.03</v>
      </c>
      <c r="BT26" s="15">
        <v>0</v>
      </c>
      <c r="BU26" s="15">
        <v>0</v>
      </c>
      <c r="BV26" s="15">
        <v>0.12</v>
      </c>
      <c r="BW26" s="15">
        <v>0.02</v>
      </c>
      <c r="BX26" s="15">
        <v>0</v>
      </c>
      <c r="BY26" s="15">
        <v>0</v>
      </c>
      <c r="BZ26" s="15">
        <v>0</v>
      </c>
      <c r="CA26" s="15">
        <v>0</v>
      </c>
      <c r="CB26" s="15">
        <v>11.75</v>
      </c>
      <c r="CC26" s="19"/>
      <c r="CD26" s="19"/>
      <c r="CE26" s="15">
        <v>0.21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0</v>
      </c>
      <c r="CP26" s="15">
        <v>0</v>
      </c>
      <c r="CQ26" s="15">
        <v>0</v>
      </c>
    </row>
    <row r="27" spans="1:95" s="26" customFormat="1" x14ac:dyDescent="0.25">
      <c r="A27" s="33"/>
      <c r="B27" s="24" t="s">
        <v>114</v>
      </c>
      <c r="C27" s="25"/>
      <c r="D27" s="25">
        <v>19.5</v>
      </c>
      <c r="E27" s="25">
        <v>10.19</v>
      </c>
      <c r="F27" s="25">
        <v>21.72</v>
      </c>
      <c r="G27" s="25">
        <v>0.53</v>
      </c>
      <c r="H27" s="25">
        <v>96.5</v>
      </c>
      <c r="I27" s="25">
        <v>639.46</v>
      </c>
      <c r="J27" s="25">
        <v>7.67</v>
      </c>
      <c r="K27" s="25">
        <v>4.13</v>
      </c>
      <c r="L27" s="25">
        <v>4.34</v>
      </c>
      <c r="M27" s="25">
        <v>0</v>
      </c>
      <c r="N27" s="25">
        <v>44.17</v>
      </c>
      <c r="O27" s="25">
        <v>43.13</v>
      </c>
      <c r="P27" s="25">
        <v>9.1999999999999993</v>
      </c>
      <c r="Q27" s="25">
        <v>0</v>
      </c>
      <c r="R27" s="25">
        <v>0</v>
      </c>
      <c r="S27" s="25">
        <v>0.97</v>
      </c>
      <c r="T27" s="25">
        <v>6.85</v>
      </c>
      <c r="U27" s="25">
        <v>602.14</v>
      </c>
      <c r="V27" s="25">
        <v>1588.85</v>
      </c>
      <c r="W27" s="25">
        <v>140.41999999999999</v>
      </c>
      <c r="X27" s="25">
        <v>123.1</v>
      </c>
      <c r="Y27" s="25">
        <v>375.04</v>
      </c>
      <c r="Z27" s="25">
        <v>5.42</v>
      </c>
      <c r="AA27" s="25">
        <v>83.27</v>
      </c>
      <c r="AB27" s="25">
        <v>4290.2299999999996</v>
      </c>
      <c r="AC27" s="25">
        <v>514.49</v>
      </c>
      <c r="AD27" s="25">
        <v>4.01</v>
      </c>
      <c r="AE27" s="25">
        <v>0.42</v>
      </c>
      <c r="AF27" s="25">
        <v>0.5</v>
      </c>
      <c r="AG27" s="25">
        <v>3.97</v>
      </c>
      <c r="AH27" s="25">
        <v>8.24</v>
      </c>
      <c r="AI27" s="25">
        <v>21.71</v>
      </c>
      <c r="AJ27" s="26">
        <v>0</v>
      </c>
      <c r="AK27" s="26">
        <v>218.56</v>
      </c>
      <c r="AL27" s="26">
        <v>204.45</v>
      </c>
      <c r="AM27" s="26">
        <v>313.5</v>
      </c>
      <c r="AN27" s="26">
        <v>265.01</v>
      </c>
      <c r="AO27" s="26">
        <v>86.62</v>
      </c>
      <c r="AP27" s="26">
        <v>190.01</v>
      </c>
      <c r="AQ27" s="26">
        <v>74.75</v>
      </c>
      <c r="AR27" s="26">
        <v>237</v>
      </c>
      <c r="AS27" s="26">
        <v>250.33</v>
      </c>
      <c r="AT27" s="26">
        <v>405.32</v>
      </c>
      <c r="AU27" s="26">
        <v>477.57</v>
      </c>
      <c r="AV27" s="26">
        <v>93.38</v>
      </c>
      <c r="AW27" s="26">
        <v>195.99</v>
      </c>
      <c r="AX27" s="26">
        <v>1018.43</v>
      </c>
      <c r="AY27" s="26">
        <v>1.23</v>
      </c>
      <c r="AZ27" s="26">
        <v>239.46</v>
      </c>
      <c r="BA27" s="26">
        <v>229.46</v>
      </c>
      <c r="BB27" s="26">
        <v>156.97999999999999</v>
      </c>
      <c r="BC27" s="26">
        <v>86.63</v>
      </c>
      <c r="BD27" s="26">
        <v>0.32</v>
      </c>
      <c r="BE27" s="26">
        <v>7.0000000000000007E-2</v>
      </c>
      <c r="BF27" s="26">
        <v>0.06</v>
      </c>
      <c r="BG27" s="26">
        <v>0.16</v>
      </c>
      <c r="BH27" s="26">
        <v>0.21</v>
      </c>
      <c r="BI27" s="26">
        <v>0.67</v>
      </c>
      <c r="BJ27" s="26">
        <v>0</v>
      </c>
      <c r="BK27" s="26">
        <v>2.59</v>
      </c>
      <c r="BL27" s="26">
        <v>0</v>
      </c>
      <c r="BM27" s="26">
        <v>0.91</v>
      </c>
      <c r="BN27" s="26">
        <v>0.02</v>
      </c>
      <c r="BO27" s="26">
        <v>0.04</v>
      </c>
      <c r="BP27" s="26">
        <v>0</v>
      </c>
      <c r="BQ27" s="26">
        <v>0.04</v>
      </c>
      <c r="BR27" s="26">
        <v>0.25</v>
      </c>
      <c r="BS27" s="26">
        <v>3.57</v>
      </c>
      <c r="BT27" s="26">
        <v>0</v>
      </c>
      <c r="BU27" s="26">
        <v>0</v>
      </c>
      <c r="BV27" s="26">
        <v>3.79</v>
      </c>
      <c r="BW27" s="26">
        <v>0.03</v>
      </c>
      <c r="BX27" s="26">
        <v>0</v>
      </c>
      <c r="BY27" s="26">
        <v>0</v>
      </c>
      <c r="BZ27" s="26">
        <v>0</v>
      </c>
      <c r="CA27" s="26">
        <v>0</v>
      </c>
      <c r="CB27" s="26">
        <v>664.66</v>
      </c>
      <c r="CC27" s="13"/>
      <c r="CD27" s="13">
        <f>$I$27/$I$28*100</f>
        <v>48.43036421609095</v>
      </c>
      <c r="CE27" s="26">
        <v>798.31</v>
      </c>
      <c r="CG27" s="26">
        <v>0</v>
      </c>
      <c r="CH27" s="26">
        <v>0</v>
      </c>
      <c r="CI27" s="26">
        <v>0</v>
      </c>
      <c r="CJ27" s="26">
        <v>0</v>
      </c>
      <c r="CK27" s="26">
        <v>0</v>
      </c>
      <c r="CL27" s="26">
        <v>0</v>
      </c>
      <c r="CM27" s="26">
        <v>0</v>
      </c>
      <c r="CN27" s="26">
        <v>0</v>
      </c>
      <c r="CO27" s="26">
        <v>0</v>
      </c>
      <c r="CP27" s="26">
        <v>22.2</v>
      </c>
      <c r="CQ27" s="26">
        <v>1.4</v>
      </c>
    </row>
    <row r="28" spans="1:95" s="26" customFormat="1" x14ac:dyDescent="0.25">
      <c r="A28" s="33"/>
      <c r="B28" s="24" t="s">
        <v>115</v>
      </c>
      <c r="C28" s="25"/>
      <c r="D28" s="25">
        <v>40.58</v>
      </c>
      <c r="E28" s="25">
        <v>16.559999999999999</v>
      </c>
      <c r="F28" s="25">
        <v>45.42</v>
      </c>
      <c r="G28" s="25">
        <v>0.69</v>
      </c>
      <c r="H28" s="25">
        <v>186.07</v>
      </c>
      <c r="I28" s="25">
        <v>1320.37</v>
      </c>
      <c r="J28" s="25">
        <v>22.27</v>
      </c>
      <c r="K28" s="25">
        <v>4.76</v>
      </c>
      <c r="L28" s="25">
        <v>12.87</v>
      </c>
      <c r="M28" s="25">
        <v>0</v>
      </c>
      <c r="N28" s="25">
        <v>56.38</v>
      </c>
      <c r="O28" s="25">
        <v>109.72</v>
      </c>
      <c r="P28" s="25">
        <v>19.98</v>
      </c>
      <c r="Q28" s="25">
        <v>0</v>
      </c>
      <c r="R28" s="25">
        <v>0</v>
      </c>
      <c r="S28" s="25">
        <v>1.26</v>
      </c>
      <c r="T28" s="25">
        <v>12.22</v>
      </c>
      <c r="U28" s="25">
        <v>1705.65</v>
      </c>
      <c r="V28" s="25">
        <v>2087.19</v>
      </c>
      <c r="W28" s="25">
        <v>185.77</v>
      </c>
      <c r="X28" s="25">
        <v>305.43</v>
      </c>
      <c r="Y28" s="25">
        <v>709.94</v>
      </c>
      <c r="Z28" s="25">
        <v>12.49</v>
      </c>
      <c r="AA28" s="25">
        <v>218.55</v>
      </c>
      <c r="AB28" s="25">
        <v>4763.7299999999996</v>
      </c>
      <c r="AC28" s="25">
        <v>760.58</v>
      </c>
      <c r="AD28" s="25">
        <v>5.73</v>
      </c>
      <c r="AE28" s="25">
        <v>0.81</v>
      </c>
      <c r="AF28" s="25">
        <v>0.75</v>
      </c>
      <c r="AG28" s="25">
        <v>10.07</v>
      </c>
      <c r="AH28" s="25">
        <v>20.399999999999999</v>
      </c>
      <c r="AI28" s="25">
        <v>23.27</v>
      </c>
      <c r="AJ28" s="26">
        <v>0</v>
      </c>
      <c r="AK28" s="26">
        <v>717.18</v>
      </c>
      <c r="AL28" s="26">
        <v>595.53</v>
      </c>
      <c r="AM28" s="26">
        <v>950.18</v>
      </c>
      <c r="AN28" s="26">
        <v>710.19</v>
      </c>
      <c r="AO28" s="26">
        <v>353.85</v>
      </c>
      <c r="AP28" s="26">
        <v>530.48</v>
      </c>
      <c r="AQ28" s="26">
        <v>229.69</v>
      </c>
      <c r="AR28" s="26">
        <v>737.52</v>
      </c>
      <c r="AS28" s="26">
        <v>737.11</v>
      </c>
      <c r="AT28" s="26">
        <v>1333.43</v>
      </c>
      <c r="AU28" s="26">
        <v>1396.44</v>
      </c>
      <c r="AV28" s="26">
        <v>347.65</v>
      </c>
      <c r="AW28" s="26">
        <v>795.63</v>
      </c>
      <c r="AX28" s="26">
        <v>2955.18</v>
      </c>
      <c r="AY28" s="26">
        <v>1.23</v>
      </c>
      <c r="AZ28" s="26">
        <v>675.53</v>
      </c>
      <c r="BA28" s="26">
        <v>743.12</v>
      </c>
      <c r="BB28" s="26">
        <v>519.47</v>
      </c>
      <c r="BC28" s="26">
        <v>362.09</v>
      </c>
      <c r="BD28" s="26">
        <v>1.08</v>
      </c>
      <c r="BE28" s="26">
        <v>0.24</v>
      </c>
      <c r="BF28" s="26">
        <v>0.21</v>
      </c>
      <c r="BG28" s="26">
        <v>0.54</v>
      </c>
      <c r="BH28" s="26">
        <v>0.7</v>
      </c>
      <c r="BI28" s="26">
        <v>2.27</v>
      </c>
      <c r="BJ28" s="26">
        <v>0</v>
      </c>
      <c r="BK28" s="26">
        <v>8.02</v>
      </c>
      <c r="BL28" s="26">
        <v>0</v>
      </c>
      <c r="BM28" s="26">
        <v>2.46</v>
      </c>
      <c r="BN28" s="26">
        <v>0.03</v>
      </c>
      <c r="BO28" s="26">
        <v>0.04</v>
      </c>
      <c r="BP28" s="26">
        <v>0</v>
      </c>
      <c r="BQ28" s="26">
        <v>0.08</v>
      </c>
      <c r="BR28" s="26">
        <v>0.85</v>
      </c>
      <c r="BS28" s="26">
        <v>9.0500000000000007</v>
      </c>
      <c r="BT28" s="26">
        <v>0.02</v>
      </c>
      <c r="BU28" s="26">
        <v>0</v>
      </c>
      <c r="BV28" s="26">
        <v>4.83</v>
      </c>
      <c r="BW28" s="26">
        <v>0.12</v>
      </c>
      <c r="BX28" s="26">
        <v>0</v>
      </c>
      <c r="BY28" s="26">
        <v>0</v>
      </c>
      <c r="BZ28" s="26">
        <v>0</v>
      </c>
      <c r="CA28" s="26">
        <v>0</v>
      </c>
      <c r="CB28" s="26">
        <v>1080.05</v>
      </c>
      <c r="CC28" s="13"/>
      <c r="CD28" s="13"/>
      <c r="CE28" s="26">
        <v>1012.51</v>
      </c>
      <c r="CG28" s="26">
        <v>0</v>
      </c>
      <c r="CH28" s="26">
        <v>0</v>
      </c>
      <c r="CI28" s="26">
        <v>0</v>
      </c>
      <c r="CJ28" s="26">
        <v>0</v>
      </c>
      <c r="CK28" s="26">
        <v>0</v>
      </c>
      <c r="CL28" s="26">
        <v>0</v>
      </c>
      <c r="CM28" s="26">
        <v>0</v>
      </c>
      <c r="CN28" s="26">
        <v>0</v>
      </c>
      <c r="CO28" s="26">
        <v>0</v>
      </c>
      <c r="CP28" s="26">
        <v>31.7</v>
      </c>
      <c r="CQ28" s="26">
        <v>4.1500000000000004</v>
      </c>
    </row>
    <row r="32" spans="1:95" x14ac:dyDescent="0.25">
      <c r="F32" s="9" t="s">
        <v>162</v>
      </c>
    </row>
    <row r="33" spans="1:95" ht="29.25" customHeight="1" x14ac:dyDescent="0.25">
      <c r="A33" s="42" t="s">
        <v>94</v>
      </c>
      <c r="B33" s="39" t="s">
        <v>95</v>
      </c>
      <c r="C33" s="39" t="s">
        <v>73</v>
      </c>
      <c r="D33" s="35" t="s">
        <v>0</v>
      </c>
      <c r="E33" s="36"/>
      <c r="F33" s="35" t="s">
        <v>1</v>
      </c>
      <c r="G33" s="36"/>
      <c r="H33" s="39" t="s">
        <v>74</v>
      </c>
      <c r="I33" s="39" t="s">
        <v>96</v>
      </c>
      <c r="J33" s="10" t="s">
        <v>2</v>
      </c>
      <c r="K33" s="10" t="s">
        <v>3</v>
      </c>
      <c r="L33" s="10" t="s">
        <v>65</v>
      </c>
      <c r="M33" s="10" t="s">
        <v>4</v>
      </c>
      <c r="N33" s="10" t="s">
        <v>5</v>
      </c>
      <c r="O33" s="10" t="s">
        <v>6</v>
      </c>
      <c r="P33" s="10" t="s">
        <v>7</v>
      </c>
      <c r="Q33" s="10" t="s">
        <v>8</v>
      </c>
      <c r="R33" s="10" t="s">
        <v>9</v>
      </c>
      <c r="S33" s="10" t="s">
        <v>10</v>
      </c>
      <c r="T33" s="10" t="s">
        <v>11</v>
      </c>
      <c r="U33" s="10" t="s">
        <v>12</v>
      </c>
      <c r="V33" s="10" t="s">
        <v>13</v>
      </c>
      <c r="W33" s="39" t="s">
        <v>70</v>
      </c>
      <c r="X33" s="39"/>
      <c r="Y33" s="39"/>
      <c r="Z33" s="39"/>
      <c r="AA33" s="14" t="s">
        <v>69</v>
      </c>
      <c r="AB33" s="14"/>
      <c r="AC33" s="14"/>
      <c r="AD33" s="14"/>
      <c r="AE33" s="14"/>
      <c r="AF33" s="14"/>
      <c r="AG33" s="14"/>
      <c r="AH33" s="14"/>
      <c r="AI33" s="39" t="s">
        <v>79</v>
      </c>
      <c r="AJ33" s="15" t="s">
        <v>21</v>
      </c>
      <c r="AK33" s="15" t="s">
        <v>22</v>
      </c>
      <c r="AL33" s="15" t="s">
        <v>23</v>
      </c>
      <c r="AM33" s="15" t="s">
        <v>24</v>
      </c>
      <c r="AN33" s="15" t="s">
        <v>25</v>
      </c>
      <c r="AO33" s="15" t="s">
        <v>26</v>
      </c>
      <c r="AP33" s="15" t="s">
        <v>27</v>
      </c>
      <c r="AQ33" s="15" t="s">
        <v>28</v>
      </c>
      <c r="AR33" s="15" t="s">
        <v>29</v>
      </c>
      <c r="AS33" s="15" t="s">
        <v>30</v>
      </c>
      <c r="AT33" s="15" t="s">
        <v>31</v>
      </c>
      <c r="AU33" s="15" t="s">
        <v>32</v>
      </c>
      <c r="AV33" s="15" t="s">
        <v>33</v>
      </c>
      <c r="AW33" s="15" t="s">
        <v>34</v>
      </c>
      <c r="AX33" s="15" t="s">
        <v>35</v>
      </c>
      <c r="AY33" s="15" t="s">
        <v>36</v>
      </c>
      <c r="AZ33" s="15" t="s">
        <v>37</v>
      </c>
      <c r="BA33" s="15" t="s">
        <v>38</v>
      </c>
      <c r="BB33" s="15" t="s">
        <v>39</v>
      </c>
      <c r="BC33" s="15" t="s">
        <v>40</v>
      </c>
      <c r="BD33" s="15" t="s">
        <v>41</v>
      </c>
      <c r="BE33" s="15" t="s">
        <v>42</v>
      </c>
      <c r="BF33" s="15" t="s">
        <v>43</v>
      </c>
      <c r="BG33" s="15" t="s">
        <v>44</v>
      </c>
      <c r="BH33" s="15" t="s">
        <v>45</v>
      </c>
      <c r="BI33" s="15" t="s">
        <v>46</v>
      </c>
      <c r="BJ33" s="15" t="s">
        <v>47</v>
      </c>
      <c r="BK33" s="15" t="s">
        <v>48</v>
      </c>
      <c r="BL33" s="15" t="s">
        <v>49</v>
      </c>
      <c r="BM33" s="15" t="s">
        <v>50</v>
      </c>
      <c r="BN33" s="15" t="s">
        <v>51</v>
      </c>
      <c r="BO33" s="15" t="s">
        <v>52</v>
      </c>
      <c r="BP33" s="15" t="s">
        <v>53</v>
      </c>
      <c r="BQ33" s="15" t="s">
        <v>54</v>
      </c>
      <c r="BR33" s="15" t="s">
        <v>55</v>
      </c>
      <c r="BS33" s="15" t="s">
        <v>56</v>
      </c>
      <c r="BT33" s="15" t="s">
        <v>57</v>
      </c>
      <c r="BU33" s="15" t="s">
        <v>58</v>
      </c>
      <c r="BV33" s="15" t="s">
        <v>59</v>
      </c>
      <c r="BW33" s="15" t="s">
        <v>60</v>
      </c>
      <c r="BX33" s="15" t="s">
        <v>61</v>
      </c>
      <c r="BY33" s="15" t="s">
        <v>62</v>
      </c>
      <c r="BZ33" s="15" t="s">
        <v>63</v>
      </c>
      <c r="CA33" s="15" t="s">
        <v>64</v>
      </c>
      <c r="CB33" s="15"/>
      <c r="CC33" s="39" t="s">
        <v>80</v>
      </c>
      <c r="CD33" s="39" t="s">
        <v>81</v>
      </c>
      <c r="CE33" s="39"/>
      <c r="CF33" s="39"/>
      <c r="CG33" s="39" t="s">
        <v>82</v>
      </c>
      <c r="CH33" s="39" t="s">
        <v>83</v>
      </c>
      <c r="CI33" s="39" t="s">
        <v>84</v>
      </c>
      <c r="CJ33" s="39" t="s">
        <v>85</v>
      </c>
      <c r="CK33" s="39" t="s">
        <v>86</v>
      </c>
      <c r="CL33" s="39" t="s">
        <v>87</v>
      </c>
      <c r="CM33" s="39" t="s">
        <v>88</v>
      </c>
      <c r="CN33" s="39" t="s">
        <v>89</v>
      </c>
      <c r="CO33" s="39" t="s">
        <v>90</v>
      </c>
      <c r="CP33" s="39" t="s">
        <v>91</v>
      </c>
      <c r="CQ33" s="39" t="s">
        <v>92</v>
      </c>
    </row>
    <row r="34" spans="1:95" ht="15.75" customHeight="1" x14ac:dyDescent="0.25">
      <c r="A34" s="43"/>
      <c r="B34" s="39"/>
      <c r="C34" s="39"/>
      <c r="D34" s="37"/>
      <c r="E34" s="38"/>
      <c r="F34" s="37"/>
      <c r="G34" s="38"/>
      <c r="H34" s="39"/>
      <c r="I34" s="39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 t="s">
        <v>14</v>
      </c>
      <c r="X34" s="10" t="s">
        <v>15</v>
      </c>
      <c r="Y34" s="10" t="s">
        <v>16</v>
      </c>
      <c r="Z34" s="10" t="s">
        <v>17</v>
      </c>
      <c r="AA34" s="10" t="s">
        <v>66</v>
      </c>
      <c r="AB34" s="10" t="s">
        <v>18</v>
      </c>
      <c r="AC34" s="10" t="s">
        <v>67</v>
      </c>
      <c r="AD34" s="10" t="s">
        <v>68</v>
      </c>
      <c r="AE34" s="10" t="s">
        <v>71</v>
      </c>
      <c r="AF34" s="10" t="s">
        <v>72</v>
      </c>
      <c r="AG34" s="10" t="s">
        <v>19</v>
      </c>
      <c r="AH34" s="10" t="s">
        <v>20</v>
      </c>
      <c r="AI34" s="39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</row>
    <row r="35" spans="1:95" x14ac:dyDescent="0.25">
      <c r="B35" s="16" t="s">
        <v>99</v>
      </c>
    </row>
    <row r="36" spans="1:95" s="22" customFormat="1" x14ac:dyDescent="0.25">
      <c r="A36" s="31" t="str">
        <f>"1.5, сб. 2024"</f>
        <v>1.5, сб. 2024</v>
      </c>
      <c r="B36" s="20" t="s">
        <v>100</v>
      </c>
      <c r="C36" s="21" t="str">
        <f>"30,0"</f>
        <v>30,0</v>
      </c>
      <c r="D36" s="21">
        <v>2.37</v>
      </c>
      <c r="E36" s="21">
        <v>0</v>
      </c>
      <c r="F36" s="21">
        <v>0.3</v>
      </c>
      <c r="G36" s="21">
        <v>0</v>
      </c>
      <c r="H36" s="21">
        <v>15.48</v>
      </c>
      <c r="I36" s="21">
        <v>73.649999999999991</v>
      </c>
      <c r="J36" s="21">
        <v>0.06</v>
      </c>
      <c r="K36" s="21">
        <v>0</v>
      </c>
      <c r="L36" s="21">
        <v>0.06</v>
      </c>
      <c r="M36" s="21">
        <v>0</v>
      </c>
      <c r="N36" s="21">
        <v>0.63</v>
      </c>
      <c r="O36" s="21">
        <v>13.86</v>
      </c>
      <c r="P36" s="21">
        <v>0.99</v>
      </c>
      <c r="Q36" s="21">
        <v>0</v>
      </c>
      <c r="R36" s="21">
        <v>0</v>
      </c>
      <c r="S36" s="21">
        <v>0.09</v>
      </c>
      <c r="T36" s="21">
        <v>0.45</v>
      </c>
      <c r="U36" s="21">
        <v>0</v>
      </c>
      <c r="V36" s="21">
        <v>39.9</v>
      </c>
      <c r="W36" s="21">
        <v>6.9</v>
      </c>
      <c r="X36" s="21">
        <v>9.9</v>
      </c>
      <c r="Y36" s="21">
        <v>26.1</v>
      </c>
      <c r="Z36" s="21">
        <v>0.6</v>
      </c>
      <c r="AA36" s="21">
        <v>0</v>
      </c>
      <c r="AB36" s="21">
        <v>0</v>
      </c>
      <c r="AC36" s="21">
        <v>0</v>
      </c>
      <c r="AD36" s="21">
        <v>0.39</v>
      </c>
      <c r="AE36" s="21">
        <v>0.05</v>
      </c>
      <c r="AF36" s="21">
        <v>0.02</v>
      </c>
      <c r="AG36" s="21">
        <v>0.48</v>
      </c>
      <c r="AH36" s="21">
        <v>0.93</v>
      </c>
      <c r="AI36" s="21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2">
        <v>0</v>
      </c>
      <c r="AP36" s="22">
        <v>0</v>
      </c>
      <c r="AQ36" s="22">
        <v>0</v>
      </c>
      <c r="AR36" s="22">
        <v>0</v>
      </c>
      <c r="AS36" s="22">
        <v>0</v>
      </c>
      <c r="AT36" s="22">
        <v>0</v>
      </c>
      <c r="AU36" s="22">
        <v>0</v>
      </c>
      <c r="AV36" s="22">
        <v>0</v>
      </c>
      <c r="AW36" s="22">
        <v>0</v>
      </c>
      <c r="AX36" s="22">
        <v>0</v>
      </c>
      <c r="AY36" s="22">
        <v>0</v>
      </c>
      <c r="AZ36" s="22">
        <v>0</v>
      </c>
      <c r="BA36" s="22">
        <v>0</v>
      </c>
      <c r="BB36" s="22">
        <v>0</v>
      </c>
      <c r="BC36" s="22">
        <v>0</v>
      </c>
      <c r="BD36" s="22">
        <v>0</v>
      </c>
      <c r="BE36" s="22">
        <v>0</v>
      </c>
      <c r="BF36" s="22">
        <v>0</v>
      </c>
      <c r="BG36" s="22">
        <v>0</v>
      </c>
      <c r="BH36" s="22">
        <v>0</v>
      </c>
      <c r="BI36" s="22">
        <v>0</v>
      </c>
      <c r="BJ36" s="22">
        <v>0</v>
      </c>
      <c r="BK36" s="22">
        <v>0</v>
      </c>
      <c r="BL36" s="22">
        <v>0</v>
      </c>
      <c r="BM36" s="22">
        <v>0</v>
      </c>
      <c r="BN36" s="22">
        <v>0</v>
      </c>
      <c r="BO36" s="22">
        <v>0</v>
      </c>
      <c r="BP36" s="22">
        <v>0</v>
      </c>
      <c r="BQ36" s="22">
        <v>0</v>
      </c>
      <c r="BR36" s="22">
        <v>0</v>
      </c>
      <c r="BS36" s="22">
        <v>0</v>
      </c>
      <c r="BT36" s="22">
        <v>0</v>
      </c>
      <c r="BU36" s="22">
        <v>0</v>
      </c>
      <c r="BV36" s="22">
        <v>0</v>
      </c>
      <c r="BW36" s="22">
        <v>0</v>
      </c>
      <c r="BX36" s="22">
        <v>0</v>
      </c>
      <c r="BY36" s="22">
        <v>0</v>
      </c>
      <c r="BZ36" s="22">
        <v>0</v>
      </c>
      <c r="CA36" s="22">
        <v>0</v>
      </c>
      <c r="CB36" s="22">
        <v>11.31</v>
      </c>
      <c r="CC36" s="23"/>
      <c r="CD36" s="23"/>
      <c r="CE36" s="22">
        <v>0</v>
      </c>
      <c r="CG36" s="22">
        <v>0</v>
      </c>
      <c r="CH36" s="22">
        <v>0</v>
      </c>
      <c r="CI36" s="22">
        <v>0</v>
      </c>
      <c r="CJ36" s="22">
        <v>0</v>
      </c>
      <c r="CK36" s="22">
        <v>0</v>
      </c>
      <c r="CL36" s="22">
        <v>0</v>
      </c>
      <c r="CM36" s="22">
        <v>0</v>
      </c>
      <c r="CN36" s="22">
        <v>0</v>
      </c>
      <c r="CO36" s="22">
        <v>0</v>
      </c>
      <c r="CP36" s="22">
        <v>0</v>
      </c>
      <c r="CQ36" s="22">
        <v>0</v>
      </c>
    </row>
    <row r="37" spans="1:95" s="22" customFormat="1" ht="31.5" x14ac:dyDescent="0.25">
      <c r="A37" s="31" t="str">
        <f>"227, сб.2024"</f>
        <v>227, сб.2024</v>
      </c>
      <c r="B37" s="20" t="s">
        <v>116</v>
      </c>
      <c r="C37" s="21" t="str">
        <f>"180,0"</f>
        <v>180,0</v>
      </c>
      <c r="D37" s="21">
        <v>6.36</v>
      </c>
      <c r="E37" s="21">
        <v>0.02</v>
      </c>
      <c r="F37" s="21">
        <v>4.2300000000000004</v>
      </c>
      <c r="G37" s="21">
        <v>0</v>
      </c>
      <c r="H37" s="21">
        <v>40.98</v>
      </c>
      <c r="I37" s="21">
        <v>226.87392745945951</v>
      </c>
      <c r="J37" s="21">
        <v>2.73</v>
      </c>
      <c r="K37" s="21">
        <v>0.12</v>
      </c>
      <c r="L37" s="21">
        <v>2.73</v>
      </c>
      <c r="M37" s="21">
        <v>0</v>
      </c>
      <c r="N37" s="21">
        <v>1.1499999999999999</v>
      </c>
      <c r="O37" s="21">
        <v>37.76</v>
      </c>
      <c r="P37" s="21">
        <v>2.06</v>
      </c>
      <c r="Q37" s="21">
        <v>0</v>
      </c>
      <c r="R37" s="21">
        <v>0</v>
      </c>
      <c r="S37" s="21">
        <v>0</v>
      </c>
      <c r="T37" s="21">
        <v>0.32</v>
      </c>
      <c r="U37" s="21">
        <v>2.1800000000000002</v>
      </c>
      <c r="V37" s="21">
        <v>66.989999999999995</v>
      </c>
      <c r="W37" s="21">
        <v>10.76</v>
      </c>
      <c r="X37" s="21">
        <v>8.5299999999999994</v>
      </c>
      <c r="Y37" s="21">
        <v>47.2</v>
      </c>
      <c r="Z37" s="21">
        <v>0.86</v>
      </c>
      <c r="AA37" s="21">
        <v>17.22</v>
      </c>
      <c r="AB37" s="21">
        <v>14.79</v>
      </c>
      <c r="AC37" s="21">
        <v>31.77</v>
      </c>
      <c r="AD37" s="21">
        <v>0.97</v>
      </c>
      <c r="AE37" s="21">
        <v>0.08</v>
      </c>
      <c r="AF37" s="21">
        <v>0.02</v>
      </c>
      <c r="AG37" s="21">
        <v>0.59</v>
      </c>
      <c r="AH37" s="21">
        <v>1.79</v>
      </c>
      <c r="AI37" s="21">
        <v>0</v>
      </c>
      <c r="AJ37" s="22">
        <v>0</v>
      </c>
      <c r="AK37" s="22">
        <v>275.45999999999998</v>
      </c>
      <c r="AL37" s="22">
        <v>251.79</v>
      </c>
      <c r="AM37" s="22">
        <v>471.75</v>
      </c>
      <c r="AN37" s="22">
        <v>147.06</v>
      </c>
      <c r="AO37" s="22">
        <v>89.81</v>
      </c>
      <c r="AP37" s="22">
        <v>182.3</v>
      </c>
      <c r="AQ37" s="22">
        <v>59.43</v>
      </c>
      <c r="AR37" s="22">
        <v>292.74</v>
      </c>
      <c r="AS37" s="22">
        <v>193.46</v>
      </c>
      <c r="AT37" s="22">
        <v>233.51</v>
      </c>
      <c r="AU37" s="22">
        <v>199.86</v>
      </c>
      <c r="AV37" s="22">
        <v>117.4</v>
      </c>
      <c r="AW37" s="22">
        <v>204.66</v>
      </c>
      <c r="AX37" s="22">
        <v>1798.34</v>
      </c>
      <c r="AY37" s="22">
        <v>0</v>
      </c>
      <c r="AZ37" s="22">
        <v>566.62</v>
      </c>
      <c r="BA37" s="22">
        <v>293.11</v>
      </c>
      <c r="BB37" s="22">
        <v>146.97</v>
      </c>
      <c r="BC37" s="22">
        <v>116.67</v>
      </c>
      <c r="BD37" s="22">
        <v>0.16</v>
      </c>
      <c r="BE37" s="22">
        <v>0.04</v>
      </c>
      <c r="BF37" s="22">
        <v>0.03</v>
      </c>
      <c r="BG37" s="22">
        <v>0.08</v>
      </c>
      <c r="BH37" s="22">
        <v>0.1</v>
      </c>
      <c r="BI37" s="22">
        <v>0.34</v>
      </c>
      <c r="BJ37" s="22">
        <v>0</v>
      </c>
      <c r="BK37" s="22">
        <v>1.1499999999999999</v>
      </c>
      <c r="BL37" s="22">
        <v>0</v>
      </c>
      <c r="BM37" s="22">
        <v>0.33</v>
      </c>
      <c r="BN37" s="22">
        <v>0</v>
      </c>
      <c r="BO37" s="22">
        <v>0</v>
      </c>
      <c r="BP37" s="22">
        <v>0</v>
      </c>
      <c r="BQ37" s="22">
        <v>0</v>
      </c>
      <c r="BR37" s="22">
        <v>0.13</v>
      </c>
      <c r="BS37" s="22">
        <v>0.98</v>
      </c>
      <c r="BT37" s="22">
        <v>0</v>
      </c>
      <c r="BU37" s="22">
        <v>0</v>
      </c>
      <c r="BV37" s="22">
        <v>0.28999999999999998</v>
      </c>
      <c r="BW37" s="22">
        <v>0.01</v>
      </c>
      <c r="BX37" s="22">
        <v>0</v>
      </c>
      <c r="BY37" s="22">
        <v>0</v>
      </c>
      <c r="BZ37" s="22">
        <v>0</v>
      </c>
      <c r="CA37" s="22">
        <v>0</v>
      </c>
      <c r="CB37" s="22">
        <v>8.75</v>
      </c>
      <c r="CC37" s="23"/>
      <c r="CD37" s="23"/>
      <c r="CE37" s="22">
        <v>19.690000000000001</v>
      </c>
      <c r="CG37" s="22">
        <v>0</v>
      </c>
      <c r="CH37" s="22">
        <v>0</v>
      </c>
      <c r="CI37" s="22">
        <v>0</v>
      </c>
      <c r="CJ37" s="22">
        <v>0</v>
      </c>
      <c r="CK37" s="22">
        <v>0</v>
      </c>
      <c r="CL37" s="22">
        <v>0</v>
      </c>
      <c r="CM37" s="22">
        <v>0</v>
      </c>
      <c r="CN37" s="22">
        <v>0</v>
      </c>
      <c r="CO37" s="22">
        <v>0</v>
      </c>
      <c r="CP37" s="22">
        <v>0</v>
      </c>
      <c r="CQ37" s="22">
        <v>0</v>
      </c>
    </row>
    <row r="38" spans="1:95" s="22" customFormat="1" x14ac:dyDescent="0.25">
      <c r="A38" s="31" t="str">
        <f>"108, сб.2024"</f>
        <v>108, сб.2024</v>
      </c>
      <c r="B38" s="20" t="s">
        <v>117</v>
      </c>
      <c r="C38" s="21" t="str">
        <f>"70,0"</f>
        <v>70,0</v>
      </c>
      <c r="D38" s="21">
        <v>6.21</v>
      </c>
      <c r="E38" s="21">
        <v>5</v>
      </c>
      <c r="F38" s="21">
        <v>8.08</v>
      </c>
      <c r="G38" s="21">
        <v>4.12</v>
      </c>
      <c r="H38" s="21">
        <v>9.3000000000000007</v>
      </c>
      <c r="I38" s="21">
        <v>133.47922696111115</v>
      </c>
      <c r="J38" s="21">
        <v>1.58</v>
      </c>
      <c r="K38" s="21">
        <v>3.07</v>
      </c>
      <c r="L38" s="21">
        <v>0.79</v>
      </c>
      <c r="M38" s="21">
        <v>0</v>
      </c>
      <c r="N38" s="21">
        <v>2.71</v>
      </c>
      <c r="O38" s="21">
        <v>5.71</v>
      </c>
      <c r="P38" s="21">
        <v>0.88</v>
      </c>
      <c r="Q38" s="21">
        <v>0</v>
      </c>
      <c r="R38" s="21">
        <v>0</v>
      </c>
      <c r="S38" s="21">
        <v>0.14000000000000001</v>
      </c>
      <c r="T38" s="21">
        <v>1.06</v>
      </c>
      <c r="U38" s="21">
        <v>167.26</v>
      </c>
      <c r="V38" s="21">
        <v>160.63</v>
      </c>
      <c r="W38" s="21">
        <v>21.03</v>
      </c>
      <c r="X38" s="21">
        <v>14.38</v>
      </c>
      <c r="Y38" s="21">
        <v>70.28</v>
      </c>
      <c r="Z38" s="21">
        <v>0.65</v>
      </c>
      <c r="AA38" s="21">
        <v>5.8</v>
      </c>
      <c r="AB38" s="21">
        <v>158.72</v>
      </c>
      <c r="AC38" s="21">
        <v>49.5</v>
      </c>
      <c r="AD38" s="21">
        <v>2.2799999999999998</v>
      </c>
      <c r="AE38" s="21">
        <v>0.03</v>
      </c>
      <c r="AF38" s="21">
        <v>0.05</v>
      </c>
      <c r="AG38" s="21">
        <v>1.08</v>
      </c>
      <c r="AH38" s="21">
        <v>0.57999999999999996</v>
      </c>
      <c r="AI38" s="21">
        <v>0.26</v>
      </c>
      <c r="AJ38" s="22">
        <v>0</v>
      </c>
      <c r="AK38" s="22">
        <v>18.690000000000001</v>
      </c>
      <c r="AL38" s="22">
        <v>17.03</v>
      </c>
      <c r="AM38" s="22">
        <v>31.64</v>
      </c>
      <c r="AN38" s="22">
        <v>10.3</v>
      </c>
      <c r="AO38" s="22">
        <v>6.04</v>
      </c>
      <c r="AP38" s="22">
        <v>12.56</v>
      </c>
      <c r="AQ38" s="22">
        <v>4.24</v>
      </c>
      <c r="AR38" s="22">
        <v>19.64</v>
      </c>
      <c r="AS38" s="22">
        <v>13.37</v>
      </c>
      <c r="AT38" s="22">
        <v>15.87</v>
      </c>
      <c r="AU38" s="22">
        <v>15.02</v>
      </c>
      <c r="AV38" s="22">
        <v>8.0500000000000007</v>
      </c>
      <c r="AW38" s="22">
        <v>13.8</v>
      </c>
      <c r="AX38" s="22">
        <v>120.57</v>
      </c>
      <c r="AY38" s="22">
        <v>0</v>
      </c>
      <c r="AZ38" s="22">
        <v>37.44</v>
      </c>
      <c r="BA38" s="22">
        <v>19.77</v>
      </c>
      <c r="BB38" s="22">
        <v>10.02</v>
      </c>
      <c r="BC38" s="22">
        <v>7.79</v>
      </c>
      <c r="BD38" s="22">
        <v>0.05</v>
      </c>
      <c r="BE38" s="22">
        <v>0.01</v>
      </c>
      <c r="BF38" s="22">
        <v>0.01</v>
      </c>
      <c r="BG38" s="22">
        <v>0.02</v>
      </c>
      <c r="BH38" s="22">
        <v>0.03</v>
      </c>
      <c r="BI38" s="22">
        <v>0.1</v>
      </c>
      <c r="BJ38" s="22">
        <v>0</v>
      </c>
      <c r="BK38" s="22">
        <v>0.56000000000000005</v>
      </c>
      <c r="BL38" s="22">
        <v>0</v>
      </c>
      <c r="BM38" s="22">
        <v>0.26</v>
      </c>
      <c r="BN38" s="22">
        <v>0.01</v>
      </c>
      <c r="BO38" s="22">
        <v>0.03</v>
      </c>
      <c r="BP38" s="22">
        <v>0</v>
      </c>
      <c r="BQ38" s="22">
        <v>0</v>
      </c>
      <c r="BR38" s="22">
        <v>0.04</v>
      </c>
      <c r="BS38" s="22">
        <v>1.24</v>
      </c>
      <c r="BT38" s="22">
        <v>0</v>
      </c>
      <c r="BU38" s="22">
        <v>0</v>
      </c>
      <c r="BV38" s="22">
        <v>2.4</v>
      </c>
      <c r="BW38" s="22">
        <v>0</v>
      </c>
      <c r="BX38" s="22">
        <v>0</v>
      </c>
      <c r="BY38" s="22">
        <v>0</v>
      </c>
      <c r="BZ38" s="22">
        <v>0</v>
      </c>
      <c r="CA38" s="22">
        <v>0</v>
      </c>
      <c r="CB38" s="22">
        <v>70.8</v>
      </c>
      <c r="CC38" s="23"/>
      <c r="CD38" s="23"/>
      <c r="CE38" s="22">
        <v>32.25</v>
      </c>
      <c r="CG38" s="22">
        <v>0</v>
      </c>
      <c r="CH38" s="22">
        <v>0</v>
      </c>
      <c r="CI38" s="22">
        <v>0</v>
      </c>
      <c r="CJ38" s="22">
        <v>0</v>
      </c>
      <c r="CK38" s="22">
        <v>0</v>
      </c>
      <c r="CL38" s="22">
        <v>0</v>
      </c>
      <c r="CM38" s="22">
        <v>0</v>
      </c>
      <c r="CN38" s="22">
        <v>0</v>
      </c>
      <c r="CO38" s="22">
        <v>0</v>
      </c>
      <c r="CP38" s="22">
        <v>0.23</v>
      </c>
      <c r="CQ38" s="22">
        <v>0.35</v>
      </c>
    </row>
    <row r="39" spans="1:95" s="22" customFormat="1" x14ac:dyDescent="0.25">
      <c r="A39" s="31" t="str">
        <f>"302, сб. 2024"</f>
        <v>302, сб. 2024</v>
      </c>
      <c r="B39" s="20" t="s">
        <v>118</v>
      </c>
      <c r="C39" s="21" t="str">
        <f>"180,0"</f>
        <v>180,0</v>
      </c>
      <c r="D39" s="21">
        <v>0.22</v>
      </c>
      <c r="E39" s="21">
        <v>0</v>
      </c>
      <c r="F39" s="21">
        <v>0.05</v>
      </c>
      <c r="G39" s="21">
        <v>0.01</v>
      </c>
      <c r="H39" s="21">
        <v>8.58</v>
      </c>
      <c r="I39" s="21">
        <v>34.628021999999994</v>
      </c>
      <c r="J39" s="21">
        <v>0</v>
      </c>
      <c r="K39" s="21">
        <v>0</v>
      </c>
      <c r="L39" s="21">
        <v>0</v>
      </c>
      <c r="M39" s="21">
        <v>0</v>
      </c>
      <c r="N39" s="21">
        <v>8.3800000000000008</v>
      </c>
      <c r="O39" s="21">
        <v>0</v>
      </c>
      <c r="P39" s="21">
        <v>0.2</v>
      </c>
      <c r="Q39" s="21">
        <v>0</v>
      </c>
      <c r="R39" s="21">
        <v>0</v>
      </c>
      <c r="S39" s="21">
        <v>0.36</v>
      </c>
      <c r="T39" s="21">
        <v>0.09</v>
      </c>
      <c r="U39" s="21">
        <v>0.78</v>
      </c>
      <c r="V39" s="21">
        <v>9.27</v>
      </c>
      <c r="W39" s="21">
        <v>2.46</v>
      </c>
      <c r="X39" s="21">
        <v>0.66</v>
      </c>
      <c r="Y39" s="21">
        <v>1.21</v>
      </c>
      <c r="Z39" s="21">
        <v>0.06</v>
      </c>
      <c r="AA39" s="21">
        <v>0</v>
      </c>
      <c r="AB39" s="21">
        <v>0.5</v>
      </c>
      <c r="AC39" s="21">
        <v>0.13</v>
      </c>
      <c r="AD39" s="21">
        <v>0.01</v>
      </c>
      <c r="AE39" s="21">
        <v>0</v>
      </c>
      <c r="AF39" s="21">
        <v>0</v>
      </c>
      <c r="AG39" s="21">
        <v>0.01</v>
      </c>
      <c r="AH39" s="21">
        <v>0.01</v>
      </c>
      <c r="AI39" s="21">
        <v>1.01</v>
      </c>
      <c r="AJ39" s="22">
        <v>0</v>
      </c>
      <c r="AK39" s="22">
        <v>0</v>
      </c>
      <c r="AL39" s="22">
        <v>0</v>
      </c>
      <c r="AM39" s="22">
        <v>0</v>
      </c>
      <c r="AN39" s="22">
        <v>0</v>
      </c>
      <c r="AO39" s="22">
        <v>0</v>
      </c>
      <c r="AP39" s="22">
        <v>0</v>
      </c>
      <c r="AQ39" s="22">
        <v>0</v>
      </c>
      <c r="AR39" s="22">
        <v>0</v>
      </c>
      <c r="AS39" s="22">
        <v>0</v>
      </c>
      <c r="AT39" s="22">
        <v>0</v>
      </c>
      <c r="AU39" s="22">
        <v>0</v>
      </c>
      <c r="AV39" s="22">
        <v>0</v>
      </c>
      <c r="AW39" s="22">
        <v>0</v>
      </c>
      <c r="AX39" s="22">
        <v>0</v>
      </c>
      <c r="AY39" s="22">
        <v>0</v>
      </c>
      <c r="AZ39" s="22">
        <v>0</v>
      </c>
      <c r="BA39" s="22">
        <v>0</v>
      </c>
      <c r="BB39" s="22">
        <v>0</v>
      </c>
      <c r="BC39" s="22">
        <v>0</v>
      </c>
      <c r="BD39" s="22">
        <v>0</v>
      </c>
      <c r="BE39" s="22">
        <v>0</v>
      </c>
      <c r="BF39" s="22">
        <v>0</v>
      </c>
      <c r="BG39" s="22">
        <v>0</v>
      </c>
      <c r="BH39" s="22">
        <v>0</v>
      </c>
      <c r="BI39" s="22">
        <v>0</v>
      </c>
      <c r="BJ39" s="22">
        <v>0</v>
      </c>
      <c r="BK39" s="22">
        <v>0</v>
      </c>
      <c r="BL39" s="22">
        <v>0</v>
      </c>
      <c r="BM39" s="22">
        <v>0</v>
      </c>
      <c r="BN39" s="22">
        <v>0</v>
      </c>
      <c r="BO39" s="22">
        <v>0</v>
      </c>
      <c r="BP39" s="22">
        <v>0</v>
      </c>
      <c r="BQ39" s="22">
        <v>0</v>
      </c>
      <c r="BR39" s="22">
        <v>0</v>
      </c>
      <c r="BS39" s="22">
        <v>0</v>
      </c>
      <c r="BT39" s="22">
        <v>0</v>
      </c>
      <c r="BU39" s="22">
        <v>0</v>
      </c>
      <c r="BV39" s="22">
        <v>0</v>
      </c>
      <c r="BW39" s="22">
        <v>0</v>
      </c>
      <c r="BX39" s="22">
        <v>0</v>
      </c>
      <c r="BY39" s="22">
        <v>0</v>
      </c>
      <c r="BZ39" s="22">
        <v>0</v>
      </c>
      <c r="CA39" s="22">
        <v>0</v>
      </c>
      <c r="CB39" s="22">
        <v>170.32</v>
      </c>
      <c r="CC39" s="23"/>
      <c r="CD39" s="23"/>
      <c r="CE39" s="22">
        <v>0.08</v>
      </c>
      <c r="CG39" s="22">
        <v>0</v>
      </c>
      <c r="CH39" s="22">
        <v>0</v>
      </c>
      <c r="CI39" s="22">
        <v>0</v>
      </c>
      <c r="CJ39" s="22">
        <v>0</v>
      </c>
      <c r="CK39" s="22">
        <v>0</v>
      </c>
      <c r="CL39" s="22">
        <v>0</v>
      </c>
      <c r="CM39" s="22">
        <v>0</v>
      </c>
      <c r="CN39" s="22">
        <v>0</v>
      </c>
      <c r="CO39" s="22">
        <v>0</v>
      </c>
      <c r="CP39" s="22">
        <v>9</v>
      </c>
      <c r="CQ39" s="22">
        <v>0</v>
      </c>
    </row>
    <row r="40" spans="1:95" s="15" customFormat="1" x14ac:dyDescent="0.25">
      <c r="A40" s="32" t="s">
        <v>171</v>
      </c>
      <c r="B40" s="17" t="s">
        <v>119</v>
      </c>
      <c r="C40" s="18" t="str">
        <f>"100,0"</f>
        <v>100,0</v>
      </c>
      <c r="D40" s="18">
        <v>0.4</v>
      </c>
      <c r="E40" s="18">
        <v>0</v>
      </c>
      <c r="F40" s="18">
        <v>0.4</v>
      </c>
      <c r="G40" s="18">
        <v>0.4</v>
      </c>
      <c r="H40" s="18">
        <v>11.6</v>
      </c>
      <c r="I40" s="18">
        <v>48.68</v>
      </c>
      <c r="J40" s="18">
        <v>0.1</v>
      </c>
      <c r="K40" s="18">
        <v>0</v>
      </c>
      <c r="L40" s="18">
        <v>0</v>
      </c>
      <c r="M40" s="18">
        <v>0</v>
      </c>
      <c r="N40" s="18">
        <v>9</v>
      </c>
      <c r="O40" s="18">
        <v>0.8</v>
      </c>
      <c r="P40" s="18">
        <v>1.8</v>
      </c>
      <c r="Q40" s="18">
        <v>0</v>
      </c>
      <c r="R40" s="18">
        <v>0</v>
      </c>
      <c r="S40" s="18">
        <v>0.8</v>
      </c>
      <c r="T40" s="18">
        <v>0.5</v>
      </c>
      <c r="U40" s="18">
        <v>26</v>
      </c>
      <c r="V40" s="18">
        <v>278</v>
      </c>
      <c r="W40" s="18">
        <v>16</v>
      </c>
      <c r="X40" s="18">
        <v>9</v>
      </c>
      <c r="Y40" s="18">
        <v>11</v>
      </c>
      <c r="Z40" s="18">
        <v>2.2000000000000002</v>
      </c>
      <c r="AA40" s="18">
        <v>0</v>
      </c>
      <c r="AB40" s="18">
        <v>30</v>
      </c>
      <c r="AC40" s="18">
        <v>5</v>
      </c>
      <c r="AD40" s="18">
        <v>0.2</v>
      </c>
      <c r="AE40" s="18">
        <v>0.03</v>
      </c>
      <c r="AF40" s="18">
        <v>0.02</v>
      </c>
      <c r="AG40" s="18">
        <v>0.3</v>
      </c>
      <c r="AH40" s="18">
        <v>0.4</v>
      </c>
      <c r="AI40" s="18">
        <v>10</v>
      </c>
      <c r="AJ40" s="15">
        <v>0</v>
      </c>
      <c r="AK40" s="15">
        <v>12</v>
      </c>
      <c r="AL40" s="15">
        <v>13</v>
      </c>
      <c r="AM40" s="15">
        <v>19</v>
      </c>
      <c r="AN40" s="15">
        <v>18</v>
      </c>
      <c r="AO40" s="15">
        <v>3</v>
      </c>
      <c r="AP40" s="15">
        <v>11</v>
      </c>
      <c r="AQ40" s="15">
        <v>3</v>
      </c>
      <c r="AR40" s="15">
        <v>9</v>
      </c>
      <c r="AS40" s="15">
        <v>17</v>
      </c>
      <c r="AT40" s="15">
        <v>10</v>
      </c>
      <c r="AU40" s="15">
        <v>78</v>
      </c>
      <c r="AV40" s="15">
        <v>7</v>
      </c>
      <c r="AW40" s="15">
        <v>14</v>
      </c>
      <c r="AX40" s="15">
        <v>42</v>
      </c>
      <c r="AY40" s="15">
        <v>0</v>
      </c>
      <c r="AZ40" s="15">
        <v>13</v>
      </c>
      <c r="BA40" s="15">
        <v>16</v>
      </c>
      <c r="BB40" s="15">
        <v>6</v>
      </c>
      <c r="BC40" s="15">
        <v>5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0</v>
      </c>
      <c r="BX40" s="15">
        <v>0</v>
      </c>
      <c r="BY40" s="15">
        <v>0</v>
      </c>
      <c r="BZ40" s="15">
        <v>0</v>
      </c>
      <c r="CA40" s="15">
        <v>0</v>
      </c>
      <c r="CB40" s="15">
        <v>86.3</v>
      </c>
      <c r="CC40" s="19"/>
      <c r="CD40" s="19"/>
      <c r="CE40" s="15">
        <v>5</v>
      </c>
      <c r="CG40" s="15">
        <v>2</v>
      </c>
      <c r="CH40" s="15">
        <v>2</v>
      </c>
      <c r="CI40" s="15">
        <v>2</v>
      </c>
      <c r="CJ40" s="15">
        <v>150</v>
      </c>
      <c r="CK40" s="15">
        <v>150</v>
      </c>
      <c r="CL40" s="15">
        <v>150</v>
      </c>
      <c r="CM40" s="15">
        <v>46.8</v>
      </c>
      <c r="CN40" s="15">
        <v>46.8</v>
      </c>
      <c r="CO40" s="15">
        <v>46.8</v>
      </c>
      <c r="CP40" s="15">
        <v>0</v>
      </c>
      <c r="CQ40" s="15">
        <v>0</v>
      </c>
    </row>
    <row r="41" spans="1:95" s="26" customFormat="1" x14ac:dyDescent="0.25">
      <c r="A41" s="33"/>
      <c r="B41" s="24" t="s">
        <v>106</v>
      </c>
      <c r="C41" s="25"/>
      <c r="D41" s="25">
        <v>15.56</v>
      </c>
      <c r="E41" s="25">
        <v>5.0199999999999996</v>
      </c>
      <c r="F41" s="25">
        <v>13.06</v>
      </c>
      <c r="G41" s="25">
        <v>4.5199999999999996</v>
      </c>
      <c r="H41" s="25">
        <v>85.94</v>
      </c>
      <c r="I41" s="25">
        <v>517.30999999999995</v>
      </c>
      <c r="J41" s="25">
        <v>4.47</v>
      </c>
      <c r="K41" s="25">
        <v>3.19</v>
      </c>
      <c r="L41" s="25">
        <v>3.58</v>
      </c>
      <c r="M41" s="25">
        <v>0</v>
      </c>
      <c r="N41" s="25">
        <v>21.87</v>
      </c>
      <c r="O41" s="25">
        <v>58.13</v>
      </c>
      <c r="P41" s="25">
        <v>5.94</v>
      </c>
      <c r="Q41" s="25">
        <v>0</v>
      </c>
      <c r="R41" s="25">
        <v>0</v>
      </c>
      <c r="S41" s="25">
        <v>1.39</v>
      </c>
      <c r="T41" s="25">
        <v>2.42</v>
      </c>
      <c r="U41" s="25">
        <v>196.23</v>
      </c>
      <c r="V41" s="25">
        <v>554.79</v>
      </c>
      <c r="W41" s="25">
        <v>57.15</v>
      </c>
      <c r="X41" s="25">
        <v>42.47</v>
      </c>
      <c r="Y41" s="25">
        <v>155.79</v>
      </c>
      <c r="Z41" s="25">
        <v>4.37</v>
      </c>
      <c r="AA41" s="25">
        <v>23.02</v>
      </c>
      <c r="AB41" s="25">
        <v>204.01</v>
      </c>
      <c r="AC41" s="25">
        <v>86.4</v>
      </c>
      <c r="AD41" s="25">
        <v>3.85</v>
      </c>
      <c r="AE41" s="25">
        <v>0.18</v>
      </c>
      <c r="AF41" s="25">
        <v>0.11</v>
      </c>
      <c r="AG41" s="25">
        <v>2.4500000000000002</v>
      </c>
      <c r="AH41" s="25">
        <v>3.71</v>
      </c>
      <c r="AI41" s="25">
        <v>11.27</v>
      </c>
      <c r="AJ41" s="26">
        <v>0</v>
      </c>
      <c r="AK41" s="26">
        <v>306.14999999999998</v>
      </c>
      <c r="AL41" s="26">
        <v>281.82</v>
      </c>
      <c r="AM41" s="26">
        <v>522.39</v>
      </c>
      <c r="AN41" s="26">
        <v>175.36</v>
      </c>
      <c r="AO41" s="26">
        <v>98.86</v>
      </c>
      <c r="AP41" s="26">
        <v>205.85</v>
      </c>
      <c r="AQ41" s="26">
        <v>66.67</v>
      </c>
      <c r="AR41" s="26">
        <v>321.38</v>
      </c>
      <c r="AS41" s="26">
        <v>223.82</v>
      </c>
      <c r="AT41" s="26">
        <v>259.38</v>
      </c>
      <c r="AU41" s="26">
        <v>292.88</v>
      </c>
      <c r="AV41" s="26">
        <v>132.44999999999999</v>
      </c>
      <c r="AW41" s="26">
        <v>232.46</v>
      </c>
      <c r="AX41" s="26">
        <v>1960.91</v>
      </c>
      <c r="AY41" s="26">
        <v>0</v>
      </c>
      <c r="AZ41" s="26">
        <v>617.05999999999995</v>
      </c>
      <c r="BA41" s="26">
        <v>328.88</v>
      </c>
      <c r="BB41" s="26">
        <v>162.99</v>
      </c>
      <c r="BC41" s="26">
        <v>129.46</v>
      </c>
      <c r="BD41" s="26">
        <v>0.21</v>
      </c>
      <c r="BE41" s="26">
        <v>0.05</v>
      </c>
      <c r="BF41" s="26">
        <v>0.04</v>
      </c>
      <c r="BG41" s="26">
        <v>0.1</v>
      </c>
      <c r="BH41" s="26">
        <v>0.13</v>
      </c>
      <c r="BI41" s="26">
        <v>0.43</v>
      </c>
      <c r="BJ41" s="26">
        <v>0</v>
      </c>
      <c r="BK41" s="26">
        <v>1.71</v>
      </c>
      <c r="BL41" s="26">
        <v>0</v>
      </c>
      <c r="BM41" s="26">
        <v>0.57999999999999996</v>
      </c>
      <c r="BN41" s="26">
        <v>0.01</v>
      </c>
      <c r="BO41" s="26">
        <v>0.03</v>
      </c>
      <c r="BP41" s="26">
        <v>0</v>
      </c>
      <c r="BQ41" s="26">
        <v>0</v>
      </c>
      <c r="BR41" s="26">
        <v>0.16</v>
      </c>
      <c r="BS41" s="26">
        <v>2.2200000000000002</v>
      </c>
      <c r="BT41" s="26">
        <v>0</v>
      </c>
      <c r="BU41" s="26">
        <v>0</v>
      </c>
      <c r="BV41" s="26">
        <v>2.69</v>
      </c>
      <c r="BW41" s="26">
        <v>0.01</v>
      </c>
      <c r="BX41" s="26">
        <v>0</v>
      </c>
      <c r="BY41" s="26">
        <v>0</v>
      </c>
      <c r="BZ41" s="26">
        <v>0</v>
      </c>
      <c r="CA41" s="26">
        <v>0</v>
      </c>
      <c r="CB41" s="26">
        <v>347.47</v>
      </c>
      <c r="CC41" s="13"/>
      <c r="CD41" s="13">
        <f>$I$41/$I$50*100</f>
        <v>45.539856507768825</v>
      </c>
      <c r="CE41" s="26">
        <v>57.02</v>
      </c>
      <c r="CG41" s="26">
        <v>2</v>
      </c>
      <c r="CH41" s="26">
        <v>2</v>
      </c>
      <c r="CI41" s="26">
        <v>2</v>
      </c>
      <c r="CJ41" s="26">
        <v>150</v>
      </c>
      <c r="CK41" s="26">
        <v>150</v>
      </c>
      <c r="CL41" s="26">
        <v>150</v>
      </c>
      <c r="CM41" s="26">
        <v>46.8</v>
      </c>
      <c r="CN41" s="26">
        <v>46.8</v>
      </c>
      <c r="CO41" s="26">
        <v>46.8</v>
      </c>
      <c r="CP41" s="26">
        <v>9.23</v>
      </c>
      <c r="CQ41" s="26">
        <v>0.35</v>
      </c>
    </row>
    <row r="42" spans="1:95" x14ac:dyDescent="0.25">
      <c r="B42" s="16" t="s">
        <v>107</v>
      </c>
    </row>
    <row r="43" spans="1:95" s="22" customFormat="1" x14ac:dyDescent="0.25">
      <c r="A43" s="31" t="str">
        <f>"42, сб.2024"</f>
        <v>42, сб.2024</v>
      </c>
      <c r="B43" s="20" t="s">
        <v>120</v>
      </c>
      <c r="C43" s="21" t="str">
        <f>"60,0"</f>
        <v>60,0</v>
      </c>
      <c r="D43" s="21">
        <v>0.81</v>
      </c>
      <c r="E43" s="21">
        <v>0</v>
      </c>
      <c r="F43" s="21">
        <v>1.54</v>
      </c>
      <c r="G43" s="21">
        <v>0</v>
      </c>
      <c r="H43" s="21">
        <v>5.6</v>
      </c>
      <c r="I43" s="21">
        <v>37.742735687999996</v>
      </c>
      <c r="J43" s="21">
        <v>0</v>
      </c>
      <c r="K43" s="21">
        <v>0</v>
      </c>
      <c r="L43" s="21">
        <v>0</v>
      </c>
      <c r="M43" s="21">
        <v>0</v>
      </c>
      <c r="N43" s="21">
        <v>2.67</v>
      </c>
      <c r="O43" s="21">
        <v>1.89</v>
      </c>
      <c r="P43" s="21">
        <v>1.05</v>
      </c>
      <c r="Q43" s="21">
        <v>0</v>
      </c>
      <c r="R43" s="21">
        <v>0</v>
      </c>
      <c r="S43" s="21">
        <v>0.23</v>
      </c>
      <c r="T43" s="21">
        <v>1.1200000000000001</v>
      </c>
      <c r="U43" s="21">
        <v>197.39</v>
      </c>
      <c r="V43" s="21">
        <v>153.13</v>
      </c>
      <c r="W43" s="21">
        <v>15.76</v>
      </c>
      <c r="X43" s="21">
        <v>10.8</v>
      </c>
      <c r="Y43" s="21">
        <v>23.77</v>
      </c>
      <c r="Z43" s="21">
        <v>0.44</v>
      </c>
      <c r="AA43" s="21">
        <v>0</v>
      </c>
      <c r="AB43" s="21">
        <v>711.6</v>
      </c>
      <c r="AC43" s="21">
        <v>121.01</v>
      </c>
      <c r="AD43" s="21">
        <v>0.08</v>
      </c>
      <c r="AE43" s="21">
        <v>0.03</v>
      </c>
      <c r="AF43" s="21">
        <v>0.02</v>
      </c>
      <c r="AG43" s="21">
        <v>0.27</v>
      </c>
      <c r="AH43" s="21">
        <v>0.41</v>
      </c>
      <c r="AI43" s="21">
        <v>6.94</v>
      </c>
      <c r="AJ43" s="22">
        <v>0</v>
      </c>
      <c r="AK43" s="22">
        <v>7.21</v>
      </c>
      <c r="AL43" s="22">
        <v>7.35</v>
      </c>
      <c r="AM43" s="22">
        <v>8.5</v>
      </c>
      <c r="AN43" s="22">
        <v>10.35</v>
      </c>
      <c r="AO43" s="22">
        <v>2.29</v>
      </c>
      <c r="AP43" s="22">
        <v>6.56</v>
      </c>
      <c r="AQ43" s="22">
        <v>1.62</v>
      </c>
      <c r="AR43" s="22">
        <v>5.79</v>
      </c>
      <c r="AS43" s="22">
        <v>6.35</v>
      </c>
      <c r="AT43" s="22">
        <v>8.86</v>
      </c>
      <c r="AU43" s="22">
        <v>36.869999999999997</v>
      </c>
      <c r="AV43" s="22">
        <v>2.0699999999999998</v>
      </c>
      <c r="AW43" s="22">
        <v>5.0599999999999996</v>
      </c>
      <c r="AX43" s="22">
        <v>38</v>
      </c>
      <c r="AY43" s="22">
        <v>0</v>
      </c>
      <c r="AZ43" s="22">
        <v>5.91</v>
      </c>
      <c r="BA43" s="22">
        <v>7.5</v>
      </c>
      <c r="BB43" s="22">
        <v>5.47</v>
      </c>
      <c r="BC43" s="22">
        <v>2.0299999999999998</v>
      </c>
      <c r="BD43" s="22">
        <v>0</v>
      </c>
      <c r="BE43" s="22">
        <v>0</v>
      </c>
      <c r="BF43" s="22">
        <v>0</v>
      </c>
      <c r="BG43" s="22">
        <v>0</v>
      </c>
      <c r="BH43" s="22">
        <v>0</v>
      </c>
      <c r="BI43" s="22">
        <v>0</v>
      </c>
      <c r="BJ43" s="22">
        <v>0</v>
      </c>
      <c r="BK43" s="22">
        <v>0</v>
      </c>
      <c r="BL43" s="22">
        <v>0</v>
      </c>
      <c r="BM43" s="22">
        <v>0</v>
      </c>
      <c r="BN43" s="22">
        <v>0</v>
      </c>
      <c r="BO43" s="22">
        <v>0</v>
      </c>
      <c r="BP43" s="22">
        <v>0</v>
      </c>
      <c r="BQ43" s="22">
        <v>0</v>
      </c>
      <c r="BR43" s="22">
        <v>0</v>
      </c>
      <c r="BS43" s="22">
        <v>0</v>
      </c>
      <c r="BT43" s="22">
        <v>0</v>
      </c>
      <c r="BU43" s="22">
        <v>0</v>
      </c>
      <c r="BV43" s="22">
        <v>0.01</v>
      </c>
      <c r="BW43" s="22">
        <v>0</v>
      </c>
      <c r="BX43" s="22">
        <v>0</v>
      </c>
      <c r="BY43" s="22">
        <v>0</v>
      </c>
      <c r="BZ43" s="22">
        <v>0</v>
      </c>
      <c r="CA43" s="22">
        <v>0</v>
      </c>
      <c r="CB43" s="22">
        <v>46.99</v>
      </c>
      <c r="CC43" s="23"/>
      <c r="CD43" s="23"/>
      <c r="CE43" s="22">
        <v>118.6</v>
      </c>
      <c r="CG43" s="22">
        <v>0</v>
      </c>
      <c r="CH43" s="22">
        <v>0</v>
      </c>
      <c r="CI43" s="22">
        <v>0</v>
      </c>
      <c r="CJ43" s="22">
        <v>0</v>
      </c>
      <c r="CK43" s="22">
        <v>0</v>
      </c>
      <c r="CL43" s="22">
        <v>0</v>
      </c>
      <c r="CM43" s="22">
        <v>0</v>
      </c>
      <c r="CN43" s="22">
        <v>0</v>
      </c>
      <c r="CO43" s="22">
        <v>0</v>
      </c>
      <c r="CP43" s="22">
        <v>0.3</v>
      </c>
      <c r="CQ43" s="22">
        <v>0.12</v>
      </c>
    </row>
    <row r="44" spans="1:95" s="22" customFormat="1" x14ac:dyDescent="0.25">
      <c r="A44" s="31" t="str">
        <f>"68, сб.2024"</f>
        <v>68, сб.2024</v>
      </c>
      <c r="B44" s="20" t="s">
        <v>121</v>
      </c>
      <c r="C44" s="21" t="str">
        <f>"200,0"</f>
        <v>200,0</v>
      </c>
      <c r="D44" s="21">
        <v>2.1800000000000002</v>
      </c>
      <c r="E44" s="21">
        <v>0.52</v>
      </c>
      <c r="F44" s="21">
        <v>3.49</v>
      </c>
      <c r="G44" s="21">
        <v>0</v>
      </c>
      <c r="H44" s="21">
        <v>11.21</v>
      </c>
      <c r="I44" s="21">
        <v>83.995973995199989</v>
      </c>
      <c r="J44" s="21">
        <v>2.29</v>
      </c>
      <c r="K44" s="21">
        <v>0.1</v>
      </c>
      <c r="L44" s="21">
        <v>2.29</v>
      </c>
      <c r="M44" s="21">
        <v>0</v>
      </c>
      <c r="N44" s="21">
        <v>1.26</v>
      </c>
      <c r="O44" s="21">
        <v>9.08</v>
      </c>
      <c r="P44" s="21">
        <v>0.86</v>
      </c>
      <c r="Q44" s="21">
        <v>0</v>
      </c>
      <c r="R44" s="21">
        <v>0</v>
      </c>
      <c r="S44" s="21">
        <v>0.04</v>
      </c>
      <c r="T44" s="21">
        <v>0.87</v>
      </c>
      <c r="U44" s="21">
        <v>83.36</v>
      </c>
      <c r="V44" s="21">
        <v>47.54</v>
      </c>
      <c r="W44" s="21">
        <v>10.64</v>
      </c>
      <c r="X44" s="21">
        <v>6.18</v>
      </c>
      <c r="Y44" s="21">
        <v>26.43</v>
      </c>
      <c r="Z44" s="21">
        <v>0.36</v>
      </c>
      <c r="AA44" s="21">
        <v>20.04</v>
      </c>
      <c r="AB44" s="21">
        <v>782.04</v>
      </c>
      <c r="AC44" s="21">
        <v>196.52</v>
      </c>
      <c r="AD44" s="21">
        <v>0.32</v>
      </c>
      <c r="AE44" s="21">
        <v>0.03</v>
      </c>
      <c r="AF44" s="21">
        <v>0.03</v>
      </c>
      <c r="AG44" s="21">
        <v>0.22</v>
      </c>
      <c r="AH44" s="21">
        <v>0.7</v>
      </c>
      <c r="AI44" s="21">
        <v>0.48</v>
      </c>
      <c r="AJ44" s="22">
        <v>0</v>
      </c>
      <c r="AK44" s="22">
        <v>93.4</v>
      </c>
      <c r="AL44" s="22">
        <v>81.03</v>
      </c>
      <c r="AM44" s="22">
        <v>148.86000000000001</v>
      </c>
      <c r="AN44" s="22">
        <v>69.430000000000007</v>
      </c>
      <c r="AO44" s="22">
        <v>36.450000000000003</v>
      </c>
      <c r="AP44" s="22">
        <v>66.12</v>
      </c>
      <c r="AQ44" s="22">
        <v>22.03</v>
      </c>
      <c r="AR44" s="22">
        <v>91.82</v>
      </c>
      <c r="AS44" s="22">
        <v>73.16</v>
      </c>
      <c r="AT44" s="22">
        <v>84.28</v>
      </c>
      <c r="AU44" s="22">
        <v>100.65</v>
      </c>
      <c r="AV44" s="22">
        <v>40.22</v>
      </c>
      <c r="AW44" s="22">
        <v>63.22</v>
      </c>
      <c r="AX44" s="22">
        <v>483.59</v>
      </c>
      <c r="AY44" s="22">
        <v>0.52</v>
      </c>
      <c r="AZ44" s="22">
        <v>143.08000000000001</v>
      </c>
      <c r="BA44" s="22">
        <v>102.44</v>
      </c>
      <c r="BB44" s="22">
        <v>52.12</v>
      </c>
      <c r="BC44" s="22">
        <v>37.72</v>
      </c>
      <c r="BD44" s="22">
        <v>0.13</v>
      </c>
      <c r="BE44" s="22">
        <v>0.03</v>
      </c>
      <c r="BF44" s="22">
        <v>0.03</v>
      </c>
      <c r="BG44" s="22">
        <v>7.0000000000000007E-2</v>
      </c>
      <c r="BH44" s="22">
        <v>0.09</v>
      </c>
      <c r="BI44" s="22">
        <v>0.28000000000000003</v>
      </c>
      <c r="BJ44" s="22">
        <v>0</v>
      </c>
      <c r="BK44" s="22">
        <v>0.88</v>
      </c>
      <c r="BL44" s="22">
        <v>0</v>
      </c>
      <c r="BM44" s="22">
        <v>0.27</v>
      </c>
      <c r="BN44" s="22">
        <v>0</v>
      </c>
      <c r="BO44" s="22">
        <v>0</v>
      </c>
      <c r="BP44" s="22">
        <v>0</v>
      </c>
      <c r="BQ44" s="22">
        <v>0</v>
      </c>
      <c r="BR44" s="22">
        <v>0.1</v>
      </c>
      <c r="BS44" s="22">
        <v>0.81</v>
      </c>
      <c r="BT44" s="22">
        <v>0</v>
      </c>
      <c r="BU44" s="22">
        <v>0</v>
      </c>
      <c r="BV44" s="22">
        <v>0.1</v>
      </c>
      <c r="BW44" s="22">
        <v>0.01</v>
      </c>
      <c r="BX44" s="22">
        <v>0</v>
      </c>
      <c r="BY44" s="22">
        <v>0</v>
      </c>
      <c r="BZ44" s="22">
        <v>0</v>
      </c>
      <c r="CA44" s="22">
        <v>0</v>
      </c>
      <c r="CB44" s="22">
        <v>214.28</v>
      </c>
      <c r="CC44" s="23"/>
      <c r="CD44" s="23"/>
      <c r="CE44" s="22">
        <v>150.38</v>
      </c>
      <c r="CG44" s="22">
        <v>0</v>
      </c>
      <c r="CH44" s="22">
        <v>0</v>
      </c>
      <c r="CI44" s="22">
        <v>0</v>
      </c>
      <c r="CJ44" s="22">
        <v>0</v>
      </c>
      <c r="CK44" s="22">
        <v>0</v>
      </c>
      <c r="CL44" s="22">
        <v>0</v>
      </c>
      <c r="CM44" s="22">
        <v>0</v>
      </c>
      <c r="CN44" s="22">
        <v>0</v>
      </c>
      <c r="CO44" s="22">
        <v>0</v>
      </c>
      <c r="CP44" s="22">
        <v>0</v>
      </c>
      <c r="CQ44" s="22">
        <v>0.6</v>
      </c>
    </row>
    <row r="45" spans="1:95" s="22" customFormat="1" x14ac:dyDescent="0.25">
      <c r="A45" s="31" t="str">
        <f>"101, сб.2024"</f>
        <v>101, сб.2024</v>
      </c>
      <c r="B45" s="20" t="s">
        <v>122</v>
      </c>
      <c r="C45" s="21" t="str">
        <f>"200,0"</f>
        <v>200,0</v>
      </c>
      <c r="D45" s="21">
        <v>19.96</v>
      </c>
      <c r="E45" s="21">
        <v>17.68</v>
      </c>
      <c r="F45" s="21">
        <v>20.149999999999999</v>
      </c>
      <c r="G45" s="21">
        <v>4.9400000000000004</v>
      </c>
      <c r="H45" s="21">
        <v>31.8</v>
      </c>
      <c r="I45" s="21">
        <v>338.90036533333301</v>
      </c>
      <c r="J45" s="21">
        <v>0.77</v>
      </c>
      <c r="K45" s="21">
        <v>3.47</v>
      </c>
      <c r="L45" s="21">
        <v>0</v>
      </c>
      <c r="M45" s="21">
        <v>0</v>
      </c>
      <c r="N45" s="21">
        <v>2.8</v>
      </c>
      <c r="O45" s="21">
        <v>15.24</v>
      </c>
      <c r="P45" s="21">
        <v>1.83</v>
      </c>
      <c r="Q45" s="21">
        <v>0</v>
      </c>
      <c r="R45" s="21">
        <v>0</v>
      </c>
      <c r="S45" s="21">
        <v>0.3</v>
      </c>
      <c r="T45" s="21">
        <v>2.88</v>
      </c>
      <c r="U45" s="21">
        <v>209.9</v>
      </c>
      <c r="V45" s="21">
        <v>911.26</v>
      </c>
      <c r="W45" s="21">
        <v>24.77</v>
      </c>
      <c r="X45" s="21">
        <v>46.85</v>
      </c>
      <c r="Y45" s="21">
        <v>245.7</v>
      </c>
      <c r="Z45" s="21">
        <v>3.63</v>
      </c>
      <c r="AA45" s="21">
        <v>0</v>
      </c>
      <c r="AB45" s="21">
        <v>50.09</v>
      </c>
      <c r="AC45" s="21">
        <v>11.2</v>
      </c>
      <c r="AD45" s="21">
        <v>2.5099999999999998</v>
      </c>
      <c r="AE45" s="21">
        <v>0.11</v>
      </c>
      <c r="AF45" s="21">
        <v>0.15</v>
      </c>
      <c r="AG45" s="21">
        <v>4.57</v>
      </c>
      <c r="AH45" s="21">
        <v>2.06</v>
      </c>
      <c r="AI45" s="21">
        <v>2.5099999999999998</v>
      </c>
      <c r="AJ45" s="22">
        <v>0</v>
      </c>
      <c r="AK45" s="22">
        <v>24.83</v>
      </c>
      <c r="AL45" s="22">
        <v>39.729999999999997</v>
      </c>
      <c r="AM45" s="22">
        <v>49.66</v>
      </c>
      <c r="AN45" s="22">
        <v>59.59</v>
      </c>
      <c r="AO45" s="22">
        <v>9.93</v>
      </c>
      <c r="AP45" s="22">
        <v>39.729999999999997</v>
      </c>
      <c r="AQ45" s="22">
        <v>19.86</v>
      </c>
      <c r="AR45" s="22">
        <v>40.72</v>
      </c>
      <c r="AS45" s="22">
        <v>57.6</v>
      </c>
      <c r="AT45" s="22">
        <v>158.91</v>
      </c>
      <c r="AU45" s="22">
        <v>69.52</v>
      </c>
      <c r="AV45" s="22">
        <v>13.93</v>
      </c>
      <c r="AW45" s="22">
        <v>40.72</v>
      </c>
      <c r="AX45" s="22">
        <v>218.5</v>
      </c>
      <c r="AY45" s="22">
        <v>0</v>
      </c>
      <c r="AZ45" s="22">
        <v>29.8</v>
      </c>
      <c r="BA45" s="22">
        <v>26.82</v>
      </c>
      <c r="BB45" s="22">
        <v>29.8</v>
      </c>
      <c r="BC45" s="22">
        <v>12.91</v>
      </c>
      <c r="BD45" s="22">
        <v>0</v>
      </c>
      <c r="BE45" s="22">
        <v>0</v>
      </c>
      <c r="BF45" s="22">
        <v>0</v>
      </c>
      <c r="BG45" s="22">
        <v>0</v>
      </c>
      <c r="BH45" s="22">
        <v>0</v>
      </c>
      <c r="BI45" s="22">
        <v>0</v>
      </c>
      <c r="BJ45" s="22">
        <v>0</v>
      </c>
      <c r="BK45" s="22">
        <v>0.35</v>
      </c>
      <c r="BL45" s="22">
        <v>0</v>
      </c>
      <c r="BM45" s="22">
        <v>0.2</v>
      </c>
      <c r="BN45" s="22">
        <v>0.01</v>
      </c>
      <c r="BO45" s="22">
        <v>0.03</v>
      </c>
      <c r="BP45" s="22">
        <v>0</v>
      </c>
      <c r="BQ45" s="22">
        <v>0</v>
      </c>
      <c r="BR45" s="22">
        <v>0</v>
      </c>
      <c r="BS45" s="22">
        <v>1.23</v>
      </c>
      <c r="BT45" s="22">
        <v>0</v>
      </c>
      <c r="BU45" s="22">
        <v>0</v>
      </c>
      <c r="BV45" s="22">
        <v>2.77</v>
      </c>
      <c r="BW45" s="22">
        <v>0</v>
      </c>
      <c r="BX45" s="22">
        <v>0</v>
      </c>
      <c r="BY45" s="22">
        <v>0</v>
      </c>
      <c r="BZ45" s="22">
        <v>0</v>
      </c>
      <c r="CA45" s="22">
        <v>0</v>
      </c>
      <c r="CB45" s="22">
        <v>97.18</v>
      </c>
      <c r="CC45" s="23"/>
      <c r="CD45" s="23"/>
      <c r="CE45" s="22">
        <v>8.35</v>
      </c>
      <c r="CG45" s="22">
        <v>0</v>
      </c>
      <c r="CH45" s="22">
        <v>0</v>
      </c>
      <c r="CI45" s="22">
        <v>0</v>
      </c>
      <c r="CJ45" s="22">
        <v>0</v>
      </c>
      <c r="CK45" s="22">
        <v>0</v>
      </c>
      <c r="CL45" s="22">
        <v>0</v>
      </c>
      <c r="CM45" s="22">
        <v>0</v>
      </c>
      <c r="CN45" s="22">
        <v>0</v>
      </c>
      <c r="CO45" s="22">
        <v>0</v>
      </c>
      <c r="CP45" s="22">
        <v>0</v>
      </c>
      <c r="CQ45" s="22">
        <v>0.44</v>
      </c>
    </row>
    <row r="46" spans="1:95" s="22" customFormat="1" x14ac:dyDescent="0.25">
      <c r="A46" s="31" t="str">
        <f>"300, сб. 2024"</f>
        <v>300, сб. 2024</v>
      </c>
      <c r="B46" s="20" t="s">
        <v>105</v>
      </c>
      <c r="C46" s="21" t="str">
        <f>"200,0"</f>
        <v>200,0</v>
      </c>
      <c r="D46" s="21">
        <v>0.19</v>
      </c>
      <c r="E46" s="21">
        <v>0</v>
      </c>
      <c r="F46" s="21">
        <v>0.04</v>
      </c>
      <c r="G46" s="21">
        <v>0.05</v>
      </c>
      <c r="H46" s="21">
        <v>9.2200000000000006</v>
      </c>
      <c r="I46" s="21">
        <v>36.005279999999999</v>
      </c>
      <c r="J46" s="21">
        <v>0</v>
      </c>
      <c r="K46" s="21">
        <v>0</v>
      </c>
      <c r="L46" s="21">
        <v>0</v>
      </c>
      <c r="M46" s="21">
        <v>0</v>
      </c>
      <c r="N46" s="21">
        <v>9.1199999999999992</v>
      </c>
      <c r="O46" s="21">
        <v>0</v>
      </c>
      <c r="P46" s="21">
        <v>0.1</v>
      </c>
      <c r="Q46" s="21">
        <v>0</v>
      </c>
      <c r="R46" s="21">
        <v>0</v>
      </c>
      <c r="S46" s="21">
        <v>0</v>
      </c>
      <c r="T46" s="21">
        <v>7.0000000000000007E-2</v>
      </c>
      <c r="U46" s="21">
        <v>0.1</v>
      </c>
      <c r="V46" s="21">
        <v>0.26</v>
      </c>
      <c r="W46" s="21">
        <v>0.26</v>
      </c>
      <c r="X46" s="21">
        <v>0</v>
      </c>
      <c r="Y46" s="21">
        <v>0</v>
      </c>
      <c r="Z46" s="21">
        <v>0.03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2">
        <v>0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  <c r="AP46" s="22">
        <v>0</v>
      </c>
      <c r="AQ46" s="22">
        <v>0</v>
      </c>
      <c r="AR46" s="22">
        <v>0</v>
      </c>
      <c r="AS46" s="22">
        <v>0</v>
      </c>
      <c r="AT46" s="22">
        <v>0</v>
      </c>
      <c r="AU46" s="22">
        <v>0</v>
      </c>
      <c r="AV46" s="22">
        <v>0</v>
      </c>
      <c r="AW46" s="22">
        <v>0</v>
      </c>
      <c r="AX46" s="22">
        <v>0</v>
      </c>
      <c r="AY46" s="22">
        <v>0</v>
      </c>
      <c r="AZ46" s="22">
        <v>0</v>
      </c>
      <c r="BA46" s="22">
        <v>0</v>
      </c>
      <c r="BB46" s="22">
        <v>0</v>
      </c>
      <c r="BC46" s="22">
        <v>0</v>
      </c>
      <c r="BD46" s="22">
        <v>0</v>
      </c>
      <c r="BE46" s="22">
        <v>0</v>
      </c>
      <c r="BF46" s="22">
        <v>0</v>
      </c>
      <c r="BG46" s="22">
        <v>0</v>
      </c>
      <c r="BH46" s="22">
        <v>0</v>
      </c>
      <c r="BI46" s="22">
        <v>0</v>
      </c>
      <c r="BJ46" s="22">
        <v>0</v>
      </c>
      <c r="BK46" s="22">
        <v>0</v>
      </c>
      <c r="BL46" s="22">
        <v>0</v>
      </c>
      <c r="BM46" s="22">
        <v>0</v>
      </c>
      <c r="BN46" s="22">
        <v>0</v>
      </c>
      <c r="BO46" s="22">
        <v>0</v>
      </c>
      <c r="BP46" s="22">
        <v>0</v>
      </c>
      <c r="BQ46" s="22">
        <v>0</v>
      </c>
      <c r="BR46" s="22">
        <v>0</v>
      </c>
      <c r="BS46" s="22">
        <v>0</v>
      </c>
      <c r="BT46" s="22">
        <v>0</v>
      </c>
      <c r="BU46" s="22">
        <v>0</v>
      </c>
      <c r="BV46" s="22">
        <v>0</v>
      </c>
      <c r="BW46" s="22">
        <v>0</v>
      </c>
      <c r="BX46" s="22">
        <v>0</v>
      </c>
      <c r="BY46" s="22">
        <v>0</v>
      </c>
      <c r="BZ46" s="22">
        <v>0</v>
      </c>
      <c r="CA46" s="22">
        <v>0</v>
      </c>
      <c r="CB46" s="22">
        <v>190.1</v>
      </c>
      <c r="CC46" s="23"/>
      <c r="CD46" s="23"/>
      <c r="CE46" s="22">
        <v>0</v>
      </c>
      <c r="CG46" s="22">
        <v>0</v>
      </c>
      <c r="CH46" s="22">
        <v>0</v>
      </c>
      <c r="CI46" s="22">
        <v>0</v>
      </c>
      <c r="CJ46" s="22">
        <v>0</v>
      </c>
      <c r="CK46" s="22">
        <v>0</v>
      </c>
      <c r="CL46" s="22">
        <v>0</v>
      </c>
      <c r="CM46" s="22">
        <v>0</v>
      </c>
      <c r="CN46" s="22">
        <v>0</v>
      </c>
      <c r="CO46" s="22">
        <v>0</v>
      </c>
      <c r="CP46" s="22">
        <v>10</v>
      </c>
      <c r="CQ46" s="22">
        <v>0</v>
      </c>
    </row>
    <row r="47" spans="1:95" s="22" customFormat="1" x14ac:dyDescent="0.25">
      <c r="A47" s="31" t="str">
        <f>"1.5, сб. 2024"</f>
        <v>1.5, сб. 2024</v>
      </c>
      <c r="B47" s="20" t="s">
        <v>100</v>
      </c>
      <c r="C47" s="21" t="str">
        <f>"30,0"</f>
        <v>30,0</v>
      </c>
      <c r="D47" s="21">
        <v>2.37</v>
      </c>
      <c r="E47" s="21">
        <v>0</v>
      </c>
      <c r="F47" s="21">
        <v>0.3</v>
      </c>
      <c r="G47" s="21">
        <v>0</v>
      </c>
      <c r="H47" s="21">
        <v>15.48</v>
      </c>
      <c r="I47" s="21">
        <v>73.649999999999991</v>
      </c>
      <c r="J47" s="21">
        <v>0.06</v>
      </c>
      <c r="K47" s="21">
        <v>0</v>
      </c>
      <c r="L47" s="21">
        <v>0.06</v>
      </c>
      <c r="M47" s="21">
        <v>0</v>
      </c>
      <c r="N47" s="21">
        <v>0.63</v>
      </c>
      <c r="O47" s="21">
        <v>13.86</v>
      </c>
      <c r="P47" s="21">
        <v>0.99</v>
      </c>
      <c r="Q47" s="21">
        <v>0</v>
      </c>
      <c r="R47" s="21">
        <v>0</v>
      </c>
      <c r="S47" s="21">
        <v>0.09</v>
      </c>
      <c r="T47" s="21">
        <v>0.45</v>
      </c>
      <c r="U47" s="21">
        <v>0</v>
      </c>
      <c r="V47" s="21">
        <v>39.9</v>
      </c>
      <c r="W47" s="21">
        <v>6.9</v>
      </c>
      <c r="X47" s="21">
        <v>9.9</v>
      </c>
      <c r="Y47" s="21">
        <v>26.1</v>
      </c>
      <c r="Z47" s="21">
        <v>0.6</v>
      </c>
      <c r="AA47" s="21">
        <v>0</v>
      </c>
      <c r="AB47" s="21">
        <v>0</v>
      </c>
      <c r="AC47" s="21">
        <v>0</v>
      </c>
      <c r="AD47" s="21">
        <v>0.39</v>
      </c>
      <c r="AE47" s="21">
        <v>0.05</v>
      </c>
      <c r="AF47" s="21">
        <v>0.02</v>
      </c>
      <c r="AG47" s="21">
        <v>0.48</v>
      </c>
      <c r="AH47" s="21">
        <v>0.93</v>
      </c>
      <c r="AI47" s="21">
        <v>0</v>
      </c>
      <c r="AJ47" s="22">
        <v>0</v>
      </c>
      <c r="AK47" s="22">
        <v>0</v>
      </c>
      <c r="AL47" s="22">
        <v>0</v>
      </c>
      <c r="AM47" s="22">
        <v>0</v>
      </c>
      <c r="AN47" s="22">
        <v>0</v>
      </c>
      <c r="AO47" s="22">
        <v>0</v>
      </c>
      <c r="AP47" s="22">
        <v>0</v>
      </c>
      <c r="AQ47" s="22">
        <v>0</v>
      </c>
      <c r="AR47" s="22">
        <v>0</v>
      </c>
      <c r="AS47" s="22">
        <v>0</v>
      </c>
      <c r="AT47" s="22">
        <v>0</v>
      </c>
      <c r="AU47" s="22">
        <v>0</v>
      </c>
      <c r="AV47" s="22">
        <v>0</v>
      </c>
      <c r="AW47" s="22">
        <v>0</v>
      </c>
      <c r="AX47" s="22">
        <v>0</v>
      </c>
      <c r="AY47" s="22">
        <v>0</v>
      </c>
      <c r="AZ47" s="22">
        <v>0</v>
      </c>
      <c r="BA47" s="22">
        <v>0</v>
      </c>
      <c r="BB47" s="22">
        <v>0</v>
      </c>
      <c r="BC47" s="22">
        <v>0</v>
      </c>
      <c r="BD47" s="22">
        <v>0</v>
      </c>
      <c r="BE47" s="22">
        <v>0</v>
      </c>
      <c r="BF47" s="22">
        <v>0</v>
      </c>
      <c r="BG47" s="22">
        <v>0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  <c r="BM47" s="22">
        <v>0</v>
      </c>
      <c r="BN47" s="22">
        <v>0</v>
      </c>
      <c r="BO47" s="22">
        <v>0</v>
      </c>
      <c r="BP47" s="22">
        <v>0</v>
      </c>
      <c r="BQ47" s="22">
        <v>0</v>
      </c>
      <c r="BR47" s="22">
        <v>0</v>
      </c>
      <c r="BS47" s="22">
        <v>0</v>
      </c>
      <c r="BT47" s="22">
        <v>0</v>
      </c>
      <c r="BU47" s="22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11.31</v>
      </c>
      <c r="CC47" s="23"/>
      <c r="CD47" s="23"/>
      <c r="CE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  <c r="CQ47" s="22">
        <v>0</v>
      </c>
    </row>
    <row r="48" spans="1:95" s="15" customFormat="1" x14ac:dyDescent="0.25">
      <c r="A48" s="32" t="s">
        <v>172</v>
      </c>
      <c r="B48" s="17" t="s">
        <v>113</v>
      </c>
      <c r="C48" s="18" t="str">
        <f>"25,0"</f>
        <v>25,0</v>
      </c>
      <c r="D48" s="18">
        <v>1.65</v>
      </c>
      <c r="E48" s="18">
        <v>0</v>
      </c>
      <c r="F48" s="18">
        <v>0.3</v>
      </c>
      <c r="G48" s="18">
        <v>0</v>
      </c>
      <c r="H48" s="18">
        <v>10.43</v>
      </c>
      <c r="I48" s="18">
        <v>48.344999999999999</v>
      </c>
      <c r="J48" s="18">
        <v>0.05</v>
      </c>
      <c r="K48" s="18">
        <v>0</v>
      </c>
      <c r="L48" s="18">
        <v>0.05</v>
      </c>
      <c r="M48" s="18">
        <v>0</v>
      </c>
      <c r="N48" s="18">
        <v>0.3</v>
      </c>
      <c r="O48" s="18">
        <v>8.0500000000000007</v>
      </c>
      <c r="P48" s="18">
        <v>2.08</v>
      </c>
      <c r="Q48" s="18">
        <v>0</v>
      </c>
      <c r="R48" s="18">
        <v>0</v>
      </c>
      <c r="S48" s="18">
        <v>0.25</v>
      </c>
      <c r="T48" s="18">
        <v>0.63</v>
      </c>
      <c r="U48" s="18">
        <v>0</v>
      </c>
      <c r="V48" s="18">
        <v>61.25</v>
      </c>
      <c r="W48" s="18">
        <v>8.75</v>
      </c>
      <c r="X48" s="18">
        <v>11.75</v>
      </c>
      <c r="Y48" s="18">
        <v>39.5</v>
      </c>
      <c r="Z48" s="18">
        <v>0.98</v>
      </c>
      <c r="AA48" s="18">
        <v>0</v>
      </c>
      <c r="AB48" s="18">
        <v>1.25</v>
      </c>
      <c r="AC48" s="18">
        <v>0.25</v>
      </c>
      <c r="AD48" s="18">
        <v>0.35</v>
      </c>
      <c r="AE48" s="18">
        <v>0.05</v>
      </c>
      <c r="AF48" s="18">
        <v>0.02</v>
      </c>
      <c r="AG48" s="18">
        <v>0.18</v>
      </c>
      <c r="AH48" s="18">
        <v>0.5</v>
      </c>
      <c r="AI48" s="18">
        <v>0</v>
      </c>
      <c r="AJ48" s="15">
        <v>0</v>
      </c>
      <c r="AK48" s="15">
        <v>80.5</v>
      </c>
      <c r="AL48" s="15">
        <v>62</v>
      </c>
      <c r="AM48" s="15">
        <v>106.75</v>
      </c>
      <c r="AN48" s="15">
        <v>55.75</v>
      </c>
      <c r="AO48" s="15">
        <v>23.25</v>
      </c>
      <c r="AP48" s="15">
        <v>49.5</v>
      </c>
      <c r="AQ48" s="15">
        <v>20</v>
      </c>
      <c r="AR48" s="15">
        <v>92.75</v>
      </c>
      <c r="AS48" s="15">
        <v>74.25</v>
      </c>
      <c r="AT48" s="15">
        <v>72.75</v>
      </c>
      <c r="AU48" s="15">
        <v>116</v>
      </c>
      <c r="AV48" s="15">
        <v>31</v>
      </c>
      <c r="AW48" s="15">
        <v>77.5</v>
      </c>
      <c r="AX48" s="15">
        <v>382.25</v>
      </c>
      <c r="AY48" s="15">
        <v>0</v>
      </c>
      <c r="AZ48" s="15">
        <v>131.5</v>
      </c>
      <c r="BA48" s="15">
        <v>72.75</v>
      </c>
      <c r="BB48" s="15">
        <v>45</v>
      </c>
      <c r="BC48" s="15">
        <v>32.5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0.04</v>
      </c>
      <c r="BL48" s="15">
        <v>0</v>
      </c>
      <c r="BM48" s="15">
        <v>0</v>
      </c>
      <c r="BN48" s="15">
        <v>0.01</v>
      </c>
      <c r="BO48" s="15">
        <v>0</v>
      </c>
      <c r="BP48" s="15">
        <v>0</v>
      </c>
      <c r="BQ48" s="15">
        <v>0</v>
      </c>
      <c r="BR48" s="15">
        <v>0</v>
      </c>
      <c r="BS48" s="15">
        <v>0.03</v>
      </c>
      <c r="BT48" s="15">
        <v>0</v>
      </c>
      <c r="BU48" s="15">
        <v>0</v>
      </c>
      <c r="BV48" s="15">
        <v>0.12</v>
      </c>
      <c r="BW48" s="15">
        <v>0.02</v>
      </c>
      <c r="BX48" s="15">
        <v>0</v>
      </c>
      <c r="BY48" s="15">
        <v>0</v>
      </c>
      <c r="BZ48" s="15">
        <v>0</v>
      </c>
      <c r="CA48" s="15">
        <v>0</v>
      </c>
      <c r="CB48" s="15">
        <v>11.75</v>
      </c>
      <c r="CC48" s="19"/>
      <c r="CD48" s="19"/>
      <c r="CE48" s="15">
        <v>0.21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</row>
    <row r="49" spans="1:95" s="26" customFormat="1" x14ac:dyDescent="0.25">
      <c r="A49" s="33"/>
      <c r="B49" s="24" t="s">
        <v>114</v>
      </c>
      <c r="C49" s="25"/>
      <c r="D49" s="25">
        <v>27.16</v>
      </c>
      <c r="E49" s="25">
        <v>18.2</v>
      </c>
      <c r="F49" s="25">
        <v>25.83</v>
      </c>
      <c r="G49" s="25">
        <v>4.99</v>
      </c>
      <c r="H49" s="25">
        <v>83.75</v>
      </c>
      <c r="I49" s="25">
        <v>618.64</v>
      </c>
      <c r="J49" s="25">
        <v>3.18</v>
      </c>
      <c r="K49" s="25">
        <v>3.57</v>
      </c>
      <c r="L49" s="25">
        <v>2.4</v>
      </c>
      <c r="M49" s="25">
        <v>0</v>
      </c>
      <c r="N49" s="25">
        <v>16.78</v>
      </c>
      <c r="O49" s="25">
        <v>48.12</v>
      </c>
      <c r="P49" s="25">
        <v>6.9</v>
      </c>
      <c r="Q49" s="25">
        <v>0</v>
      </c>
      <c r="R49" s="25">
        <v>0</v>
      </c>
      <c r="S49" s="25">
        <v>0.91</v>
      </c>
      <c r="T49" s="25">
        <v>6.01</v>
      </c>
      <c r="U49" s="25">
        <v>490.75</v>
      </c>
      <c r="V49" s="25">
        <v>1213.3499999999999</v>
      </c>
      <c r="W49" s="25">
        <v>67.09</v>
      </c>
      <c r="X49" s="25">
        <v>85.48</v>
      </c>
      <c r="Y49" s="25">
        <v>361.5</v>
      </c>
      <c r="Z49" s="25">
        <v>6.04</v>
      </c>
      <c r="AA49" s="25">
        <v>20.04</v>
      </c>
      <c r="AB49" s="25">
        <v>1544.98</v>
      </c>
      <c r="AC49" s="25">
        <v>328.98</v>
      </c>
      <c r="AD49" s="25">
        <v>3.65</v>
      </c>
      <c r="AE49" s="25">
        <v>0.25</v>
      </c>
      <c r="AF49" s="25">
        <v>0.24</v>
      </c>
      <c r="AG49" s="25">
        <v>5.73</v>
      </c>
      <c r="AH49" s="25">
        <v>4.59</v>
      </c>
      <c r="AI49" s="25">
        <v>9.92</v>
      </c>
      <c r="AJ49" s="26">
        <v>0</v>
      </c>
      <c r="AK49" s="26">
        <v>205.94</v>
      </c>
      <c r="AL49" s="26">
        <v>190.11</v>
      </c>
      <c r="AM49" s="26">
        <v>313.77</v>
      </c>
      <c r="AN49" s="26">
        <v>195.12</v>
      </c>
      <c r="AO49" s="26">
        <v>71.92</v>
      </c>
      <c r="AP49" s="26">
        <v>161.91</v>
      </c>
      <c r="AQ49" s="26">
        <v>63.51</v>
      </c>
      <c r="AR49" s="26">
        <v>231.08</v>
      </c>
      <c r="AS49" s="26">
        <v>211.37</v>
      </c>
      <c r="AT49" s="26">
        <v>324.81</v>
      </c>
      <c r="AU49" s="26">
        <v>323.04000000000002</v>
      </c>
      <c r="AV49" s="26">
        <v>87.22</v>
      </c>
      <c r="AW49" s="26">
        <v>186.5</v>
      </c>
      <c r="AX49" s="26">
        <v>1122.33</v>
      </c>
      <c r="AY49" s="26">
        <v>0.52</v>
      </c>
      <c r="AZ49" s="26">
        <v>310.29000000000002</v>
      </c>
      <c r="BA49" s="26">
        <v>209.51</v>
      </c>
      <c r="BB49" s="26">
        <v>132.38</v>
      </c>
      <c r="BC49" s="26">
        <v>85.16</v>
      </c>
      <c r="BD49" s="26">
        <v>0.13</v>
      </c>
      <c r="BE49" s="26">
        <v>0.03</v>
      </c>
      <c r="BF49" s="26">
        <v>0.03</v>
      </c>
      <c r="BG49" s="26">
        <v>7.0000000000000007E-2</v>
      </c>
      <c r="BH49" s="26">
        <v>0.09</v>
      </c>
      <c r="BI49" s="26">
        <v>0.28000000000000003</v>
      </c>
      <c r="BJ49" s="26">
        <v>0</v>
      </c>
      <c r="BK49" s="26">
        <v>1.27</v>
      </c>
      <c r="BL49" s="26">
        <v>0</v>
      </c>
      <c r="BM49" s="26">
        <v>0.47</v>
      </c>
      <c r="BN49" s="26">
        <v>0.02</v>
      </c>
      <c r="BO49" s="26">
        <v>0.03</v>
      </c>
      <c r="BP49" s="26">
        <v>0</v>
      </c>
      <c r="BQ49" s="26">
        <v>0</v>
      </c>
      <c r="BR49" s="26">
        <v>0.11</v>
      </c>
      <c r="BS49" s="26">
        <v>2.0699999999999998</v>
      </c>
      <c r="BT49" s="26">
        <v>0</v>
      </c>
      <c r="BU49" s="26">
        <v>0</v>
      </c>
      <c r="BV49" s="26">
        <v>3</v>
      </c>
      <c r="BW49" s="26">
        <v>0.03</v>
      </c>
      <c r="BX49" s="26">
        <v>0</v>
      </c>
      <c r="BY49" s="26">
        <v>0</v>
      </c>
      <c r="BZ49" s="26">
        <v>0</v>
      </c>
      <c r="CA49" s="26">
        <v>0</v>
      </c>
      <c r="CB49" s="26">
        <v>571.61</v>
      </c>
      <c r="CC49" s="13"/>
      <c r="CD49" s="13">
        <f>$I$49/$I$50*100</f>
        <v>54.460143492231175</v>
      </c>
      <c r="CE49" s="26">
        <v>277.54000000000002</v>
      </c>
      <c r="CG49" s="26">
        <v>0</v>
      </c>
      <c r="CH49" s="26">
        <v>0</v>
      </c>
      <c r="CI49" s="26">
        <v>0</v>
      </c>
      <c r="CJ49" s="26">
        <v>0</v>
      </c>
      <c r="CK49" s="26">
        <v>0</v>
      </c>
      <c r="CL49" s="26">
        <v>0</v>
      </c>
      <c r="CM49" s="26">
        <v>0</v>
      </c>
      <c r="CN49" s="26">
        <v>0</v>
      </c>
      <c r="CO49" s="26">
        <v>0</v>
      </c>
      <c r="CP49" s="26">
        <v>10.3</v>
      </c>
      <c r="CQ49" s="26">
        <v>1.1599999999999999</v>
      </c>
    </row>
    <row r="50" spans="1:95" s="26" customFormat="1" x14ac:dyDescent="0.25">
      <c r="A50" s="33"/>
      <c r="B50" s="24" t="s">
        <v>115</v>
      </c>
      <c r="C50" s="25"/>
      <c r="D50" s="25">
        <v>42.71</v>
      </c>
      <c r="E50" s="25">
        <v>23.22</v>
      </c>
      <c r="F50" s="25">
        <v>38.89</v>
      </c>
      <c r="G50" s="25">
        <v>9.52</v>
      </c>
      <c r="H50" s="25">
        <v>169.69</v>
      </c>
      <c r="I50" s="25">
        <v>1135.95</v>
      </c>
      <c r="J50" s="25">
        <v>7.65</v>
      </c>
      <c r="K50" s="25">
        <v>6.76</v>
      </c>
      <c r="L50" s="25">
        <v>5.99</v>
      </c>
      <c r="M50" s="25">
        <v>0</v>
      </c>
      <c r="N50" s="25">
        <v>38.65</v>
      </c>
      <c r="O50" s="25">
        <v>106.25</v>
      </c>
      <c r="P50" s="25">
        <v>12.84</v>
      </c>
      <c r="Q50" s="25">
        <v>0</v>
      </c>
      <c r="R50" s="25">
        <v>0</v>
      </c>
      <c r="S50" s="25">
        <v>2.2999999999999998</v>
      </c>
      <c r="T50" s="25">
        <v>8.43</v>
      </c>
      <c r="U50" s="25">
        <v>686.98</v>
      </c>
      <c r="V50" s="25">
        <v>1768.14</v>
      </c>
      <c r="W50" s="25">
        <v>124.24</v>
      </c>
      <c r="X50" s="25">
        <v>127.95</v>
      </c>
      <c r="Y50" s="25">
        <v>517.29</v>
      </c>
      <c r="Z50" s="25">
        <v>10.41</v>
      </c>
      <c r="AA50" s="25">
        <v>43.06</v>
      </c>
      <c r="AB50" s="25">
        <v>1748.99</v>
      </c>
      <c r="AC50" s="25">
        <v>415.37</v>
      </c>
      <c r="AD50" s="25">
        <v>7.5</v>
      </c>
      <c r="AE50" s="25">
        <v>0.43</v>
      </c>
      <c r="AF50" s="25">
        <v>0.35</v>
      </c>
      <c r="AG50" s="25">
        <v>8.18</v>
      </c>
      <c r="AH50" s="25">
        <v>8.3000000000000007</v>
      </c>
      <c r="AI50" s="25">
        <v>21.19</v>
      </c>
      <c r="AJ50" s="26">
        <v>0</v>
      </c>
      <c r="AK50" s="26">
        <v>512.09</v>
      </c>
      <c r="AL50" s="26">
        <v>471.93</v>
      </c>
      <c r="AM50" s="26">
        <v>836.16</v>
      </c>
      <c r="AN50" s="26">
        <v>370.49</v>
      </c>
      <c r="AO50" s="26">
        <v>170.78</v>
      </c>
      <c r="AP50" s="26">
        <v>367.76</v>
      </c>
      <c r="AQ50" s="26">
        <v>130.18</v>
      </c>
      <c r="AR50" s="26">
        <v>552.46</v>
      </c>
      <c r="AS50" s="26">
        <v>435.19</v>
      </c>
      <c r="AT50" s="26">
        <v>584.19000000000005</v>
      </c>
      <c r="AU50" s="26">
        <v>615.91999999999996</v>
      </c>
      <c r="AV50" s="26">
        <v>219.67</v>
      </c>
      <c r="AW50" s="26">
        <v>418.96</v>
      </c>
      <c r="AX50" s="26">
        <v>3083.24</v>
      </c>
      <c r="AY50" s="26">
        <v>0.52</v>
      </c>
      <c r="AZ50" s="26">
        <v>927.35</v>
      </c>
      <c r="BA50" s="26">
        <v>538.38</v>
      </c>
      <c r="BB50" s="26">
        <v>295.37</v>
      </c>
      <c r="BC50" s="26">
        <v>214.62</v>
      </c>
      <c r="BD50" s="26">
        <v>0.34</v>
      </c>
      <c r="BE50" s="26">
        <v>0.08</v>
      </c>
      <c r="BF50" s="26">
        <v>7.0000000000000007E-2</v>
      </c>
      <c r="BG50" s="26">
        <v>0.17</v>
      </c>
      <c r="BH50" s="26">
        <v>0.22</v>
      </c>
      <c r="BI50" s="26">
        <v>0.71</v>
      </c>
      <c r="BJ50" s="26">
        <v>0</v>
      </c>
      <c r="BK50" s="26">
        <v>2.98</v>
      </c>
      <c r="BL50" s="26">
        <v>0</v>
      </c>
      <c r="BM50" s="26">
        <v>1.05</v>
      </c>
      <c r="BN50" s="26">
        <v>0.03</v>
      </c>
      <c r="BO50" s="26">
        <v>0.06</v>
      </c>
      <c r="BP50" s="26">
        <v>0</v>
      </c>
      <c r="BQ50" s="26">
        <v>0</v>
      </c>
      <c r="BR50" s="26">
        <v>0.27</v>
      </c>
      <c r="BS50" s="26">
        <v>4.29</v>
      </c>
      <c r="BT50" s="26">
        <v>0</v>
      </c>
      <c r="BU50" s="26">
        <v>0</v>
      </c>
      <c r="BV50" s="26">
        <v>5.69</v>
      </c>
      <c r="BW50" s="26">
        <v>0.04</v>
      </c>
      <c r="BX50" s="26">
        <v>0</v>
      </c>
      <c r="BY50" s="26">
        <v>0</v>
      </c>
      <c r="BZ50" s="26">
        <v>0</v>
      </c>
      <c r="CA50" s="26">
        <v>0</v>
      </c>
      <c r="CB50" s="26">
        <v>919.08</v>
      </c>
      <c r="CC50" s="13"/>
      <c r="CD50" s="13"/>
      <c r="CE50" s="26">
        <v>334.56</v>
      </c>
      <c r="CG50" s="26">
        <v>2</v>
      </c>
      <c r="CH50" s="26">
        <v>2</v>
      </c>
      <c r="CI50" s="26">
        <v>2</v>
      </c>
      <c r="CJ50" s="26">
        <v>150</v>
      </c>
      <c r="CK50" s="26">
        <v>150</v>
      </c>
      <c r="CL50" s="26">
        <v>150</v>
      </c>
      <c r="CM50" s="26">
        <v>46.8</v>
      </c>
      <c r="CN50" s="26">
        <v>46.8</v>
      </c>
      <c r="CO50" s="26">
        <v>46.8</v>
      </c>
      <c r="CP50" s="26">
        <v>19.53</v>
      </c>
      <c r="CQ50" s="26">
        <v>1.51</v>
      </c>
    </row>
    <row r="54" spans="1:95" x14ac:dyDescent="0.25">
      <c r="F54" s="9" t="s">
        <v>163</v>
      </c>
    </row>
    <row r="55" spans="1:95" ht="29.25" customHeight="1" x14ac:dyDescent="0.25">
      <c r="A55" s="42" t="s">
        <v>94</v>
      </c>
      <c r="B55" s="39" t="s">
        <v>95</v>
      </c>
      <c r="C55" s="39" t="s">
        <v>73</v>
      </c>
      <c r="D55" s="35" t="s">
        <v>0</v>
      </c>
      <c r="E55" s="36"/>
      <c r="F55" s="35" t="s">
        <v>1</v>
      </c>
      <c r="G55" s="36"/>
      <c r="H55" s="39" t="s">
        <v>74</v>
      </c>
      <c r="I55" s="39" t="s">
        <v>96</v>
      </c>
      <c r="J55" s="10" t="s">
        <v>2</v>
      </c>
      <c r="K55" s="10" t="s">
        <v>3</v>
      </c>
      <c r="L55" s="10" t="s">
        <v>65</v>
      </c>
      <c r="M55" s="10" t="s">
        <v>4</v>
      </c>
      <c r="N55" s="10" t="s">
        <v>5</v>
      </c>
      <c r="O55" s="10" t="s">
        <v>6</v>
      </c>
      <c r="P55" s="10" t="s">
        <v>7</v>
      </c>
      <c r="Q55" s="10" t="s">
        <v>8</v>
      </c>
      <c r="R55" s="10" t="s">
        <v>9</v>
      </c>
      <c r="S55" s="10" t="s">
        <v>10</v>
      </c>
      <c r="T55" s="10" t="s">
        <v>11</v>
      </c>
      <c r="U55" s="10" t="s">
        <v>12</v>
      </c>
      <c r="V55" s="10" t="s">
        <v>13</v>
      </c>
      <c r="W55" s="39" t="s">
        <v>70</v>
      </c>
      <c r="X55" s="39"/>
      <c r="Y55" s="39"/>
      <c r="Z55" s="39"/>
      <c r="AA55" s="14" t="s">
        <v>69</v>
      </c>
      <c r="AB55" s="14"/>
      <c r="AC55" s="14"/>
      <c r="AD55" s="14"/>
      <c r="AE55" s="14"/>
      <c r="AF55" s="14"/>
      <c r="AG55" s="14"/>
      <c r="AH55" s="14"/>
      <c r="AI55" s="39" t="s">
        <v>79</v>
      </c>
      <c r="AJ55" s="15" t="s">
        <v>21</v>
      </c>
      <c r="AK55" s="15" t="s">
        <v>22</v>
      </c>
      <c r="AL55" s="15" t="s">
        <v>23</v>
      </c>
      <c r="AM55" s="15" t="s">
        <v>24</v>
      </c>
      <c r="AN55" s="15" t="s">
        <v>25</v>
      </c>
      <c r="AO55" s="15" t="s">
        <v>26</v>
      </c>
      <c r="AP55" s="15" t="s">
        <v>27</v>
      </c>
      <c r="AQ55" s="15" t="s">
        <v>28</v>
      </c>
      <c r="AR55" s="15" t="s">
        <v>29</v>
      </c>
      <c r="AS55" s="15" t="s">
        <v>30</v>
      </c>
      <c r="AT55" s="15" t="s">
        <v>31</v>
      </c>
      <c r="AU55" s="15" t="s">
        <v>32</v>
      </c>
      <c r="AV55" s="15" t="s">
        <v>33</v>
      </c>
      <c r="AW55" s="15" t="s">
        <v>34</v>
      </c>
      <c r="AX55" s="15" t="s">
        <v>35</v>
      </c>
      <c r="AY55" s="15" t="s">
        <v>36</v>
      </c>
      <c r="AZ55" s="15" t="s">
        <v>37</v>
      </c>
      <c r="BA55" s="15" t="s">
        <v>38</v>
      </c>
      <c r="BB55" s="15" t="s">
        <v>39</v>
      </c>
      <c r="BC55" s="15" t="s">
        <v>40</v>
      </c>
      <c r="BD55" s="15" t="s">
        <v>41</v>
      </c>
      <c r="BE55" s="15" t="s">
        <v>42</v>
      </c>
      <c r="BF55" s="15" t="s">
        <v>43</v>
      </c>
      <c r="BG55" s="15" t="s">
        <v>44</v>
      </c>
      <c r="BH55" s="15" t="s">
        <v>45</v>
      </c>
      <c r="BI55" s="15" t="s">
        <v>46</v>
      </c>
      <c r="BJ55" s="15" t="s">
        <v>47</v>
      </c>
      <c r="BK55" s="15" t="s">
        <v>48</v>
      </c>
      <c r="BL55" s="15" t="s">
        <v>49</v>
      </c>
      <c r="BM55" s="15" t="s">
        <v>50</v>
      </c>
      <c r="BN55" s="15" t="s">
        <v>51</v>
      </c>
      <c r="BO55" s="15" t="s">
        <v>52</v>
      </c>
      <c r="BP55" s="15" t="s">
        <v>53</v>
      </c>
      <c r="BQ55" s="15" t="s">
        <v>54</v>
      </c>
      <c r="BR55" s="15" t="s">
        <v>55</v>
      </c>
      <c r="BS55" s="15" t="s">
        <v>56</v>
      </c>
      <c r="BT55" s="15" t="s">
        <v>57</v>
      </c>
      <c r="BU55" s="15" t="s">
        <v>58</v>
      </c>
      <c r="BV55" s="15" t="s">
        <v>59</v>
      </c>
      <c r="BW55" s="15" t="s">
        <v>60</v>
      </c>
      <c r="BX55" s="15" t="s">
        <v>61</v>
      </c>
      <c r="BY55" s="15" t="s">
        <v>62</v>
      </c>
      <c r="BZ55" s="15" t="s">
        <v>63</v>
      </c>
      <c r="CA55" s="15" t="s">
        <v>64</v>
      </c>
      <c r="CB55" s="15"/>
      <c r="CC55" s="39" t="s">
        <v>80</v>
      </c>
      <c r="CD55" s="39" t="s">
        <v>81</v>
      </c>
      <c r="CE55" s="39"/>
      <c r="CF55" s="39"/>
      <c r="CG55" s="39" t="s">
        <v>82</v>
      </c>
      <c r="CH55" s="39" t="s">
        <v>83</v>
      </c>
      <c r="CI55" s="39" t="s">
        <v>84</v>
      </c>
      <c r="CJ55" s="39" t="s">
        <v>85</v>
      </c>
      <c r="CK55" s="39" t="s">
        <v>86</v>
      </c>
      <c r="CL55" s="39" t="s">
        <v>87</v>
      </c>
      <c r="CM55" s="39" t="s">
        <v>88</v>
      </c>
      <c r="CN55" s="39" t="s">
        <v>89</v>
      </c>
      <c r="CO55" s="39" t="s">
        <v>90</v>
      </c>
      <c r="CP55" s="39" t="s">
        <v>91</v>
      </c>
      <c r="CQ55" s="39" t="s">
        <v>92</v>
      </c>
    </row>
    <row r="56" spans="1:95" ht="15.75" customHeight="1" x14ac:dyDescent="0.25">
      <c r="A56" s="43"/>
      <c r="B56" s="39"/>
      <c r="C56" s="39"/>
      <c r="D56" s="37"/>
      <c r="E56" s="38"/>
      <c r="F56" s="37"/>
      <c r="G56" s="38"/>
      <c r="H56" s="39"/>
      <c r="I56" s="39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 t="s">
        <v>14</v>
      </c>
      <c r="X56" s="10" t="s">
        <v>15</v>
      </c>
      <c r="Y56" s="10" t="s">
        <v>16</v>
      </c>
      <c r="Z56" s="10" t="s">
        <v>17</v>
      </c>
      <c r="AA56" s="10" t="s">
        <v>66</v>
      </c>
      <c r="AB56" s="10" t="s">
        <v>18</v>
      </c>
      <c r="AC56" s="10" t="s">
        <v>67</v>
      </c>
      <c r="AD56" s="10" t="s">
        <v>68</v>
      </c>
      <c r="AE56" s="10" t="s">
        <v>71</v>
      </c>
      <c r="AF56" s="10" t="s">
        <v>72</v>
      </c>
      <c r="AG56" s="10" t="s">
        <v>19</v>
      </c>
      <c r="AH56" s="10" t="s">
        <v>20</v>
      </c>
      <c r="AI56" s="39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</row>
    <row r="57" spans="1:95" x14ac:dyDescent="0.25">
      <c r="B57" s="16" t="s">
        <v>99</v>
      </c>
    </row>
    <row r="58" spans="1:95" s="22" customFormat="1" x14ac:dyDescent="0.25">
      <c r="A58" s="31" t="str">
        <f>"1.5, сб. 2024"</f>
        <v>1.5, сб. 2024</v>
      </c>
      <c r="B58" s="20" t="s">
        <v>100</v>
      </c>
      <c r="C58" s="21" t="str">
        <f>"30,0"</f>
        <v>30,0</v>
      </c>
      <c r="D58" s="21">
        <v>2.37</v>
      </c>
      <c r="E58" s="21">
        <v>0</v>
      </c>
      <c r="F58" s="21">
        <v>0.3</v>
      </c>
      <c r="G58" s="21">
        <v>0</v>
      </c>
      <c r="H58" s="21">
        <v>15.48</v>
      </c>
      <c r="I58" s="21">
        <v>73.649999999999991</v>
      </c>
      <c r="J58" s="21">
        <v>0.06</v>
      </c>
      <c r="K58" s="21">
        <v>0</v>
      </c>
      <c r="L58" s="21">
        <v>0.06</v>
      </c>
      <c r="M58" s="21">
        <v>0</v>
      </c>
      <c r="N58" s="21">
        <v>0.63</v>
      </c>
      <c r="O58" s="21">
        <v>13.86</v>
      </c>
      <c r="P58" s="21">
        <v>0.99</v>
      </c>
      <c r="Q58" s="21">
        <v>0</v>
      </c>
      <c r="R58" s="21">
        <v>0</v>
      </c>
      <c r="S58" s="21">
        <v>0.09</v>
      </c>
      <c r="T58" s="21">
        <v>0.45</v>
      </c>
      <c r="U58" s="21">
        <v>0</v>
      </c>
      <c r="V58" s="21">
        <v>39.9</v>
      </c>
      <c r="W58" s="21">
        <v>6.9</v>
      </c>
      <c r="X58" s="21">
        <v>9.9</v>
      </c>
      <c r="Y58" s="21">
        <v>26.1</v>
      </c>
      <c r="Z58" s="21">
        <v>0.6</v>
      </c>
      <c r="AA58" s="21">
        <v>0</v>
      </c>
      <c r="AB58" s="21">
        <v>0</v>
      </c>
      <c r="AC58" s="21">
        <v>0</v>
      </c>
      <c r="AD58" s="21">
        <v>0.39</v>
      </c>
      <c r="AE58" s="21">
        <v>0.05</v>
      </c>
      <c r="AF58" s="21">
        <v>0.02</v>
      </c>
      <c r="AG58" s="21">
        <v>0.48</v>
      </c>
      <c r="AH58" s="21">
        <v>0.93</v>
      </c>
      <c r="AI58" s="21">
        <v>0</v>
      </c>
      <c r="AJ58" s="22">
        <v>0</v>
      </c>
      <c r="AK58" s="22">
        <v>0</v>
      </c>
      <c r="AL58" s="22">
        <v>0</v>
      </c>
      <c r="AM58" s="22">
        <v>0</v>
      </c>
      <c r="AN58" s="22">
        <v>0</v>
      </c>
      <c r="AO58" s="22">
        <v>0</v>
      </c>
      <c r="AP58" s="22">
        <v>0</v>
      </c>
      <c r="AQ58" s="22">
        <v>0</v>
      </c>
      <c r="AR58" s="22">
        <v>0</v>
      </c>
      <c r="AS58" s="22">
        <v>0</v>
      </c>
      <c r="AT58" s="22">
        <v>0</v>
      </c>
      <c r="AU58" s="22">
        <v>0</v>
      </c>
      <c r="AV58" s="22">
        <v>0</v>
      </c>
      <c r="AW58" s="22">
        <v>0</v>
      </c>
      <c r="AX58" s="22">
        <v>0</v>
      </c>
      <c r="AY58" s="22">
        <v>0</v>
      </c>
      <c r="AZ58" s="22">
        <v>0</v>
      </c>
      <c r="BA58" s="22">
        <v>0</v>
      </c>
      <c r="BB58" s="22">
        <v>0</v>
      </c>
      <c r="BC58" s="22">
        <v>0</v>
      </c>
      <c r="BD58" s="22">
        <v>0</v>
      </c>
      <c r="BE58" s="22">
        <v>0</v>
      </c>
      <c r="BF58" s="22">
        <v>0</v>
      </c>
      <c r="BG58" s="22">
        <v>0</v>
      </c>
      <c r="BH58" s="22">
        <v>0</v>
      </c>
      <c r="BI58" s="22">
        <v>0</v>
      </c>
      <c r="BJ58" s="22">
        <v>0</v>
      </c>
      <c r="BK58" s="22">
        <v>0</v>
      </c>
      <c r="BL58" s="22">
        <v>0</v>
      </c>
      <c r="BM58" s="22">
        <v>0</v>
      </c>
      <c r="BN58" s="22">
        <v>0</v>
      </c>
      <c r="BO58" s="22">
        <v>0</v>
      </c>
      <c r="BP58" s="22">
        <v>0</v>
      </c>
      <c r="BQ58" s="22">
        <v>0</v>
      </c>
      <c r="BR58" s="22">
        <v>0</v>
      </c>
      <c r="BS58" s="22">
        <v>0</v>
      </c>
      <c r="BT58" s="22">
        <v>0</v>
      </c>
      <c r="BU58" s="22">
        <v>0</v>
      </c>
      <c r="BV58" s="22">
        <v>0</v>
      </c>
      <c r="BW58" s="22">
        <v>0</v>
      </c>
      <c r="BX58" s="22">
        <v>0</v>
      </c>
      <c r="BY58" s="22">
        <v>0</v>
      </c>
      <c r="BZ58" s="22">
        <v>0</v>
      </c>
      <c r="CA58" s="22">
        <v>0</v>
      </c>
      <c r="CB58" s="22">
        <v>11.31</v>
      </c>
      <c r="CC58" s="23"/>
      <c r="CD58" s="23"/>
      <c r="CE58" s="22">
        <v>0</v>
      </c>
      <c r="CG58" s="22">
        <v>0</v>
      </c>
      <c r="CH58" s="22">
        <v>0</v>
      </c>
      <c r="CI58" s="22">
        <v>0</v>
      </c>
      <c r="CJ58" s="22">
        <v>0</v>
      </c>
      <c r="CK58" s="22">
        <v>0</v>
      </c>
      <c r="CL58" s="22">
        <v>0</v>
      </c>
      <c r="CM58" s="22">
        <v>0</v>
      </c>
      <c r="CN58" s="22">
        <v>0</v>
      </c>
      <c r="CO58" s="22">
        <v>0</v>
      </c>
      <c r="CP58" s="22">
        <v>0</v>
      </c>
      <c r="CQ58" s="22">
        <v>0</v>
      </c>
    </row>
    <row r="59" spans="1:95" s="22" customFormat="1" x14ac:dyDescent="0.25">
      <c r="A59" s="31" t="str">
        <f>"1.4, сб. 2024"</f>
        <v>1.4, сб. 2024</v>
      </c>
      <c r="B59" s="20" t="s">
        <v>123</v>
      </c>
      <c r="C59" s="21" t="str">
        <f>"10,0"</f>
        <v>10,0</v>
      </c>
      <c r="D59" s="21">
        <v>2.63</v>
      </c>
      <c r="E59" s="21">
        <v>2.63</v>
      </c>
      <c r="F59" s="21">
        <v>2.66</v>
      </c>
      <c r="G59" s="21">
        <v>0</v>
      </c>
      <c r="H59" s="21">
        <v>0</v>
      </c>
      <c r="I59" s="21">
        <v>35.06</v>
      </c>
      <c r="J59" s="21">
        <v>1.53</v>
      </c>
      <c r="K59" s="21">
        <v>0</v>
      </c>
      <c r="L59" s="21">
        <v>1.53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0.2</v>
      </c>
      <c r="T59" s="21">
        <v>0.43</v>
      </c>
      <c r="U59" s="21">
        <v>0</v>
      </c>
      <c r="V59" s="21">
        <v>10</v>
      </c>
      <c r="W59" s="21">
        <v>100</v>
      </c>
      <c r="X59" s="21">
        <v>5.5</v>
      </c>
      <c r="Y59" s="21">
        <v>60</v>
      </c>
      <c r="Z59" s="21">
        <v>7.0000000000000007E-2</v>
      </c>
      <c r="AA59" s="21">
        <v>21</v>
      </c>
      <c r="AB59" s="21">
        <v>17</v>
      </c>
      <c r="AC59" s="21">
        <v>23.8</v>
      </c>
      <c r="AD59" s="21">
        <v>0.04</v>
      </c>
      <c r="AE59" s="21">
        <v>0</v>
      </c>
      <c r="AF59" s="21">
        <v>0.04</v>
      </c>
      <c r="AG59" s="21">
        <v>0.02</v>
      </c>
      <c r="AH59" s="21">
        <v>0.68</v>
      </c>
      <c r="AI59" s="21">
        <v>7.0000000000000007E-2</v>
      </c>
      <c r="AJ59" s="22">
        <v>0</v>
      </c>
      <c r="AK59" s="22">
        <v>157</v>
      </c>
      <c r="AL59" s="22">
        <v>117</v>
      </c>
      <c r="AM59" s="22">
        <v>230</v>
      </c>
      <c r="AN59" s="22">
        <v>158</v>
      </c>
      <c r="AO59" s="22">
        <v>56</v>
      </c>
      <c r="AP59" s="22">
        <v>95</v>
      </c>
      <c r="AQ59" s="22">
        <v>70</v>
      </c>
      <c r="AR59" s="22">
        <v>134</v>
      </c>
      <c r="AS59" s="22">
        <v>76</v>
      </c>
      <c r="AT59" s="22">
        <v>87</v>
      </c>
      <c r="AU59" s="22">
        <v>156</v>
      </c>
      <c r="AV59" s="22">
        <v>70</v>
      </c>
      <c r="AW59" s="22">
        <v>51</v>
      </c>
      <c r="AX59" s="22">
        <v>517</v>
      </c>
      <c r="AY59" s="22">
        <v>0</v>
      </c>
      <c r="AZ59" s="22">
        <v>273</v>
      </c>
      <c r="BA59" s="22">
        <v>129</v>
      </c>
      <c r="BB59" s="22">
        <v>139</v>
      </c>
      <c r="BC59" s="22">
        <v>21.5</v>
      </c>
      <c r="BD59" s="22">
        <v>0</v>
      </c>
      <c r="BE59" s="22">
        <v>0.01</v>
      </c>
      <c r="BF59" s="22">
        <v>0.04</v>
      </c>
      <c r="BG59" s="22">
        <v>0.11</v>
      </c>
      <c r="BH59" s="22">
        <v>0.13</v>
      </c>
      <c r="BI59" s="22">
        <v>0.33</v>
      </c>
      <c r="BJ59" s="22">
        <v>0.04</v>
      </c>
      <c r="BK59" s="22">
        <v>0.7</v>
      </c>
      <c r="BL59" s="22">
        <v>0.01</v>
      </c>
      <c r="BM59" s="22">
        <v>0.16</v>
      </c>
      <c r="BN59" s="22">
        <v>0.01</v>
      </c>
      <c r="BO59" s="22">
        <v>0</v>
      </c>
      <c r="BP59" s="22">
        <v>0</v>
      </c>
      <c r="BQ59" s="22">
        <v>0</v>
      </c>
      <c r="BR59" s="22">
        <v>7.0000000000000007E-2</v>
      </c>
      <c r="BS59" s="22">
        <v>0.52</v>
      </c>
      <c r="BT59" s="22">
        <v>0</v>
      </c>
      <c r="BU59" s="22">
        <v>0</v>
      </c>
      <c r="BV59" s="22">
        <v>7.0000000000000007E-2</v>
      </c>
      <c r="BW59" s="22">
        <v>0</v>
      </c>
      <c r="BX59" s="22">
        <v>0</v>
      </c>
      <c r="BY59" s="22">
        <v>0</v>
      </c>
      <c r="BZ59" s="22">
        <v>0</v>
      </c>
      <c r="CA59" s="22">
        <v>0</v>
      </c>
      <c r="CB59" s="22">
        <v>4.08</v>
      </c>
      <c r="CC59" s="23"/>
      <c r="CD59" s="23"/>
      <c r="CE59" s="22">
        <v>23.83</v>
      </c>
      <c r="CG59" s="22">
        <v>0</v>
      </c>
      <c r="CH59" s="22">
        <v>0</v>
      </c>
      <c r="CI59" s="22">
        <v>0</v>
      </c>
      <c r="CJ59" s="22">
        <v>0</v>
      </c>
      <c r="CK59" s="22">
        <v>0</v>
      </c>
      <c r="CL59" s="22">
        <v>0</v>
      </c>
      <c r="CM59" s="22">
        <v>0</v>
      </c>
      <c r="CN59" s="22">
        <v>0</v>
      </c>
      <c r="CO59" s="22">
        <v>0</v>
      </c>
      <c r="CP59" s="22">
        <v>0</v>
      </c>
      <c r="CQ59" s="22">
        <v>0</v>
      </c>
    </row>
    <row r="60" spans="1:95" s="22" customFormat="1" ht="31.5" x14ac:dyDescent="0.25">
      <c r="A60" s="31" t="str">
        <f>"208, сб. 2024"</f>
        <v>208, сб. 2024</v>
      </c>
      <c r="B60" s="20" t="s">
        <v>124</v>
      </c>
      <c r="C60" s="21" t="str">
        <f>"180,0"</f>
        <v>180,0</v>
      </c>
      <c r="D60" s="21">
        <v>6.35</v>
      </c>
      <c r="E60" s="21">
        <v>2.48</v>
      </c>
      <c r="F60" s="21">
        <v>8.65</v>
      </c>
      <c r="G60" s="21">
        <v>0</v>
      </c>
      <c r="H60" s="21">
        <v>30.35</v>
      </c>
      <c r="I60" s="21">
        <v>217.15918331156763</v>
      </c>
      <c r="J60" s="21">
        <v>4.6500000000000004</v>
      </c>
      <c r="K60" s="21">
        <v>0.12</v>
      </c>
      <c r="L60" s="21">
        <v>4.6500000000000004</v>
      </c>
      <c r="M60" s="21">
        <v>0</v>
      </c>
      <c r="N60" s="21">
        <v>8.7899999999999991</v>
      </c>
      <c r="O60" s="21">
        <v>20.420000000000002</v>
      </c>
      <c r="P60" s="21">
        <v>1.1399999999999999</v>
      </c>
      <c r="Q60" s="21">
        <v>0</v>
      </c>
      <c r="R60" s="21">
        <v>0</v>
      </c>
      <c r="S60" s="21">
        <v>0.09</v>
      </c>
      <c r="T60" s="21">
        <v>1.7</v>
      </c>
      <c r="U60" s="21">
        <v>305.45999999999998</v>
      </c>
      <c r="V60" s="21">
        <v>199.63</v>
      </c>
      <c r="W60" s="21">
        <v>111.59</v>
      </c>
      <c r="X60" s="21">
        <v>37.520000000000003</v>
      </c>
      <c r="Y60" s="21">
        <v>140.58000000000001</v>
      </c>
      <c r="Z60" s="21">
        <v>1.01</v>
      </c>
      <c r="AA60" s="21">
        <v>55.18</v>
      </c>
      <c r="AB60" s="21">
        <v>36.61</v>
      </c>
      <c r="AC60" s="21">
        <v>61.94</v>
      </c>
      <c r="AD60" s="21">
        <v>0.24</v>
      </c>
      <c r="AE60" s="21">
        <v>0.13</v>
      </c>
      <c r="AF60" s="21">
        <v>0.12</v>
      </c>
      <c r="AG60" s="21">
        <v>0.47</v>
      </c>
      <c r="AH60" s="21">
        <v>2.33</v>
      </c>
      <c r="AI60" s="21">
        <v>0.18</v>
      </c>
      <c r="AJ60" s="22">
        <v>0</v>
      </c>
      <c r="AK60" s="22">
        <v>159.35</v>
      </c>
      <c r="AL60" s="22">
        <v>145.84</v>
      </c>
      <c r="AM60" s="22">
        <v>518.28</v>
      </c>
      <c r="AN60" s="22">
        <v>98.22</v>
      </c>
      <c r="AO60" s="22">
        <v>100.1</v>
      </c>
      <c r="AP60" s="22">
        <v>135.99</v>
      </c>
      <c r="AQ60" s="22">
        <v>61.84</v>
      </c>
      <c r="AR60" s="22">
        <v>196.35</v>
      </c>
      <c r="AS60" s="22">
        <v>362.68</v>
      </c>
      <c r="AT60" s="22">
        <v>143.72999999999999</v>
      </c>
      <c r="AU60" s="22">
        <v>220.38</v>
      </c>
      <c r="AV60" s="22">
        <v>88.51</v>
      </c>
      <c r="AW60" s="22">
        <v>101.64</v>
      </c>
      <c r="AX60" s="22">
        <v>751.05</v>
      </c>
      <c r="AY60" s="22">
        <v>0</v>
      </c>
      <c r="AZ60" s="22">
        <v>273.91000000000003</v>
      </c>
      <c r="BA60" s="22">
        <v>237.1</v>
      </c>
      <c r="BB60" s="22">
        <v>139.16</v>
      </c>
      <c r="BC60" s="22">
        <v>60.84</v>
      </c>
      <c r="BD60" s="22">
        <v>0.18</v>
      </c>
      <c r="BE60" s="22">
        <v>0.04</v>
      </c>
      <c r="BF60" s="22">
        <v>0.03</v>
      </c>
      <c r="BG60" s="22">
        <v>0.09</v>
      </c>
      <c r="BH60" s="22">
        <v>0.12</v>
      </c>
      <c r="BI60" s="22">
        <v>0.38</v>
      </c>
      <c r="BJ60" s="22">
        <v>0</v>
      </c>
      <c r="BK60" s="22">
        <v>1.25</v>
      </c>
      <c r="BL60" s="22">
        <v>0</v>
      </c>
      <c r="BM60" s="22">
        <v>0.38</v>
      </c>
      <c r="BN60" s="22">
        <v>0.01</v>
      </c>
      <c r="BO60" s="22">
        <v>0</v>
      </c>
      <c r="BP60" s="22">
        <v>0</v>
      </c>
      <c r="BQ60" s="22">
        <v>0</v>
      </c>
      <c r="BR60" s="22">
        <v>0.14000000000000001</v>
      </c>
      <c r="BS60" s="22">
        <v>1.26</v>
      </c>
      <c r="BT60" s="22">
        <v>0</v>
      </c>
      <c r="BU60" s="22">
        <v>0</v>
      </c>
      <c r="BV60" s="22">
        <v>0.66</v>
      </c>
      <c r="BW60" s="22">
        <v>0.01</v>
      </c>
      <c r="BX60" s="22">
        <v>0</v>
      </c>
      <c r="BY60" s="22">
        <v>0</v>
      </c>
      <c r="BZ60" s="22">
        <v>0</v>
      </c>
      <c r="CA60" s="22">
        <v>0</v>
      </c>
      <c r="CB60" s="22">
        <v>142.30000000000001</v>
      </c>
      <c r="CC60" s="23"/>
      <c r="CD60" s="23"/>
      <c r="CE60" s="22">
        <v>61.28</v>
      </c>
      <c r="CG60" s="22">
        <v>0</v>
      </c>
      <c r="CH60" s="22">
        <v>0</v>
      </c>
      <c r="CI60" s="22">
        <v>0</v>
      </c>
      <c r="CJ60" s="22">
        <v>0</v>
      </c>
      <c r="CK60" s="22">
        <v>0</v>
      </c>
      <c r="CL60" s="22">
        <v>0</v>
      </c>
      <c r="CM60" s="22">
        <v>0</v>
      </c>
      <c r="CN60" s="22">
        <v>0</v>
      </c>
      <c r="CO60" s="22">
        <v>0</v>
      </c>
      <c r="CP60" s="22">
        <v>4.38</v>
      </c>
      <c r="CQ60" s="22">
        <v>0.68</v>
      </c>
    </row>
    <row r="61" spans="1:95" s="22" customFormat="1" x14ac:dyDescent="0.25">
      <c r="A61" s="31" t="str">
        <f>"300, сб. 2024"</f>
        <v>300, сб. 2024</v>
      </c>
      <c r="B61" s="20" t="s">
        <v>105</v>
      </c>
      <c r="C61" s="21" t="str">
        <f>"180,0"</f>
        <v>180,0</v>
      </c>
      <c r="D61" s="21">
        <v>0.17</v>
      </c>
      <c r="E61" s="21">
        <v>0</v>
      </c>
      <c r="F61" s="21">
        <v>0.04</v>
      </c>
      <c r="G61" s="21">
        <v>0.05</v>
      </c>
      <c r="H61" s="21">
        <v>8.3000000000000007</v>
      </c>
      <c r="I61" s="21">
        <v>32.404751999999995</v>
      </c>
      <c r="J61" s="21">
        <v>0</v>
      </c>
      <c r="K61" s="21">
        <v>0</v>
      </c>
      <c r="L61" s="21">
        <v>0</v>
      </c>
      <c r="M61" s="21">
        <v>0</v>
      </c>
      <c r="N61" s="21">
        <v>8.2100000000000009</v>
      </c>
      <c r="O61" s="21">
        <v>0</v>
      </c>
      <c r="P61" s="21">
        <v>0.09</v>
      </c>
      <c r="Q61" s="21">
        <v>0</v>
      </c>
      <c r="R61" s="21">
        <v>0</v>
      </c>
      <c r="S61" s="21">
        <v>0</v>
      </c>
      <c r="T61" s="21">
        <v>0.06</v>
      </c>
      <c r="U61" s="21">
        <v>0.09</v>
      </c>
      <c r="V61" s="21">
        <v>0.24</v>
      </c>
      <c r="W61" s="21">
        <v>0.24</v>
      </c>
      <c r="X61" s="21">
        <v>0</v>
      </c>
      <c r="Y61" s="21">
        <v>0</v>
      </c>
      <c r="Z61" s="21">
        <v>0.02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2">
        <v>0</v>
      </c>
      <c r="AK61" s="22">
        <v>0</v>
      </c>
      <c r="AL61" s="22">
        <v>0</v>
      </c>
      <c r="AM61" s="22">
        <v>0</v>
      </c>
      <c r="AN61" s="22">
        <v>0</v>
      </c>
      <c r="AO61" s="22">
        <v>0</v>
      </c>
      <c r="AP61" s="22">
        <v>0</v>
      </c>
      <c r="AQ61" s="22">
        <v>0</v>
      </c>
      <c r="AR61" s="22">
        <v>0</v>
      </c>
      <c r="AS61" s="22">
        <v>0</v>
      </c>
      <c r="AT61" s="22">
        <v>0</v>
      </c>
      <c r="AU61" s="22">
        <v>0</v>
      </c>
      <c r="AV61" s="22">
        <v>0</v>
      </c>
      <c r="AW61" s="22">
        <v>0</v>
      </c>
      <c r="AX61" s="22">
        <v>0</v>
      </c>
      <c r="AY61" s="22">
        <v>0</v>
      </c>
      <c r="AZ61" s="22">
        <v>0</v>
      </c>
      <c r="BA61" s="22">
        <v>0</v>
      </c>
      <c r="BB61" s="22">
        <v>0</v>
      </c>
      <c r="BC61" s="22">
        <v>0</v>
      </c>
      <c r="BD61" s="22">
        <v>0</v>
      </c>
      <c r="BE61" s="22">
        <v>0</v>
      </c>
      <c r="BF61" s="22">
        <v>0</v>
      </c>
      <c r="BG61" s="22">
        <v>0</v>
      </c>
      <c r="BH61" s="22">
        <v>0</v>
      </c>
      <c r="BI61" s="22">
        <v>0</v>
      </c>
      <c r="BJ61" s="22">
        <v>0</v>
      </c>
      <c r="BK61" s="22">
        <v>0</v>
      </c>
      <c r="BL61" s="22">
        <v>0</v>
      </c>
      <c r="BM61" s="22">
        <v>0</v>
      </c>
      <c r="BN61" s="22">
        <v>0</v>
      </c>
      <c r="BO61" s="22">
        <v>0</v>
      </c>
      <c r="BP61" s="22">
        <v>0</v>
      </c>
      <c r="BQ61" s="22">
        <v>0</v>
      </c>
      <c r="BR61" s="22">
        <v>0</v>
      </c>
      <c r="BS61" s="22">
        <v>0</v>
      </c>
      <c r="BT61" s="22">
        <v>0</v>
      </c>
      <c r="BU61" s="22">
        <v>0</v>
      </c>
      <c r="BV61" s="22">
        <v>0</v>
      </c>
      <c r="BW61" s="22">
        <v>0</v>
      </c>
      <c r="BX61" s="22">
        <v>0</v>
      </c>
      <c r="BY61" s="22">
        <v>0</v>
      </c>
      <c r="BZ61" s="22">
        <v>0</v>
      </c>
      <c r="CA61" s="22">
        <v>0</v>
      </c>
      <c r="CB61" s="22">
        <v>171.09</v>
      </c>
      <c r="CC61" s="23"/>
      <c r="CD61" s="23"/>
      <c r="CE61" s="22">
        <v>0</v>
      </c>
      <c r="CG61" s="22">
        <v>0</v>
      </c>
      <c r="CH61" s="22">
        <v>0</v>
      </c>
      <c r="CI61" s="22">
        <v>0</v>
      </c>
      <c r="CJ61" s="22">
        <v>0</v>
      </c>
      <c r="CK61" s="22">
        <v>0</v>
      </c>
      <c r="CL61" s="22">
        <v>0</v>
      </c>
      <c r="CM61" s="22">
        <v>0</v>
      </c>
      <c r="CN61" s="22">
        <v>0</v>
      </c>
      <c r="CO61" s="22">
        <v>0</v>
      </c>
      <c r="CP61" s="22">
        <v>9</v>
      </c>
      <c r="CQ61" s="22">
        <v>0</v>
      </c>
    </row>
    <row r="62" spans="1:95" s="15" customFormat="1" x14ac:dyDescent="0.25">
      <c r="A62" s="32" t="s">
        <v>173</v>
      </c>
      <c r="B62" s="17" t="s">
        <v>183</v>
      </c>
      <c r="C62" s="18" t="str">
        <f>"200,0"</f>
        <v>200,0</v>
      </c>
      <c r="D62" s="18">
        <v>1</v>
      </c>
      <c r="E62" s="18">
        <v>0</v>
      </c>
      <c r="F62" s="18">
        <v>0.2</v>
      </c>
      <c r="G62" s="18">
        <v>0</v>
      </c>
      <c r="H62" s="18">
        <v>20.6</v>
      </c>
      <c r="I62" s="18">
        <v>86.47999999999999</v>
      </c>
      <c r="J62" s="18">
        <v>0</v>
      </c>
      <c r="K62" s="18">
        <v>0</v>
      </c>
      <c r="L62" s="18">
        <v>0</v>
      </c>
      <c r="M62" s="18">
        <v>0</v>
      </c>
      <c r="N62" s="18">
        <v>19.8</v>
      </c>
      <c r="O62" s="18">
        <v>0.4</v>
      </c>
      <c r="P62" s="18">
        <v>0.4</v>
      </c>
      <c r="Q62" s="18">
        <v>0</v>
      </c>
      <c r="R62" s="18">
        <v>0</v>
      </c>
      <c r="S62" s="18">
        <v>1</v>
      </c>
      <c r="T62" s="18">
        <v>0.6</v>
      </c>
      <c r="U62" s="18">
        <v>12</v>
      </c>
      <c r="V62" s="18">
        <v>240</v>
      </c>
      <c r="W62" s="18">
        <v>14</v>
      </c>
      <c r="X62" s="18">
        <v>8</v>
      </c>
      <c r="Y62" s="18">
        <v>14</v>
      </c>
      <c r="Z62" s="18">
        <v>2.8</v>
      </c>
      <c r="AA62" s="18">
        <v>0</v>
      </c>
      <c r="AB62" s="18">
        <v>0</v>
      </c>
      <c r="AC62" s="18">
        <v>0</v>
      </c>
      <c r="AD62" s="18">
        <v>0.2</v>
      </c>
      <c r="AE62" s="18">
        <v>0.02</v>
      </c>
      <c r="AF62" s="18">
        <v>0.02</v>
      </c>
      <c r="AG62" s="18">
        <v>0.2</v>
      </c>
      <c r="AH62" s="18">
        <v>0.4</v>
      </c>
      <c r="AI62" s="18">
        <v>4</v>
      </c>
      <c r="AJ62" s="15">
        <v>0.4</v>
      </c>
      <c r="AK62" s="15">
        <v>16</v>
      </c>
      <c r="AL62" s="15">
        <v>20</v>
      </c>
      <c r="AM62" s="15">
        <v>28</v>
      </c>
      <c r="AN62" s="15">
        <v>28</v>
      </c>
      <c r="AO62" s="15">
        <v>4</v>
      </c>
      <c r="AP62" s="15">
        <v>16</v>
      </c>
      <c r="AQ62" s="15">
        <v>4</v>
      </c>
      <c r="AR62" s="15">
        <v>14</v>
      </c>
      <c r="AS62" s="15">
        <v>26</v>
      </c>
      <c r="AT62" s="15">
        <v>16</v>
      </c>
      <c r="AU62" s="15">
        <v>116</v>
      </c>
      <c r="AV62" s="15">
        <v>10</v>
      </c>
      <c r="AW62" s="15">
        <v>22</v>
      </c>
      <c r="AX62" s="15">
        <v>64</v>
      </c>
      <c r="AY62" s="15">
        <v>0</v>
      </c>
      <c r="AZ62" s="15">
        <v>20</v>
      </c>
      <c r="BA62" s="15">
        <v>24</v>
      </c>
      <c r="BB62" s="15">
        <v>10</v>
      </c>
      <c r="BC62" s="15">
        <v>8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0</v>
      </c>
      <c r="BX62" s="15">
        <v>0</v>
      </c>
      <c r="BY62" s="15">
        <v>0</v>
      </c>
      <c r="BZ62" s="15">
        <v>0</v>
      </c>
      <c r="CA62" s="15">
        <v>0</v>
      </c>
      <c r="CB62" s="15">
        <v>176.2</v>
      </c>
      <c r="CC62" s="19"/>
      <c r="CD62" s="19"/>
      <c r="CE62" s="15">
        <v>0</v>
      </c>
      <c r="CG62" s="15">
        <v>4</v>
      </c>
      <c r="CH62" s="15">
        <v>4</v>
      </c>
      <c r="CI62" s="15">
        <v>4</v>
      </c>
      <c r="CJ62" s="15">
        <v>400</v>
      </c>
      <c r="CK62" s="15">
        <v>182</v>
      </c>
      <c r="CL62" s="15">
        <v>291</v>
      </c>
      <c r="CM62" s="15">
        <v>0.6</v>
      </c>
      <c r="CN62" s="15">
        <v>0.6</v>
      </c>
      <c r="CO62" s="15">
        <v>0.6</v>
      </c>
      <c r="CP62" s="15">
        <v>0</v>
      </c>
      <c r="CQ62" s="15">
        <v>0</v>
      </c>
    </row>
    <row r="63" spans="1:95" s="26" customFormat="1" x14ac:dyDescent="0.25">
      <c r="A63" s="33"/>
      <c r="B63" s="24" t="s">
        <v>106</v>
      </c>
      <c r="C63" s="25"/>
      <c r="D63" s="25">
        <v>12.52</v>
      </c>
      <c r="E63" s="25">
        <v>5.1100000000000003</v>
      </c>
      <c r="F63" s="25">
        <v>11.85</v>
      </c>
      <c r="G63" s="25">
        <v>0.05</v>
      </c>
      <c r="H63" s="25">
        <v>74.73</v>
      </c>
      <c r="I63" s="25">
        <v>444.75</v>
      </c>
      <c r="J63" s="25">
        <v>6.24</v>
      </c>
      <c r="K63" s="25">
        <v>0.12</v>
      </c>
      <c r="L63" s="25">
        <v>6.24</v>
      </c>
      <c r="M63" s="25">
        <v>0</v>
      </c>
      <c r="N63" s="25">
        <v>37.43</v>
      </c>
      <c r="O63" s="25">
        <v>34.68</v>
      </c>
      <c r="P63" s="25">
        <v>2.62</v>
      </c>
      <c r="Q63" s="25">
        <v>0</v>
      </c>
      <c r="R63" s="25">
        <v>0</v>
      </c>
      <c r="S63" s="25">
        <v>1.38</v>
      </c>
      <c r="T63" s="25">
        <v>3.24</v>
      </c>
      <c r="U63" s="25">
        <v>317.55</v>
      </c>
      <c r="V63" s="25">
        <v>489.76</v>
      </c>
      <c r="W63" s="25">
        <v>232.72</v>
      </c>
      <c r="X63" s="25">
        <v>60.92</v>
      </c>
      <c r="Y63" s="25">
        <v>240.68</v>
      </c>
      <c r="Z63" s="25">
        <v>4.51</v>
      </c>
      <c r="AA63" s="25">
        <v>76.180000000000007</v>
      </c>
      <c r="AB63" s="25">
        <v>53.61</v>
      </c>
      <c r="AC63" s="25">
        <v>85.74</v>
      </c>
      <c r="AD63" s="25">
        <v>0.87</v>
      </c>
      <c r="AE63" s="25">
        <v>0.2</v>
      </c>
      <c r="AF63" s="25">
        <v>0.2</v>
      </c>
      <c r="AG63" s="25">
        <v>1.17</v>
      </c>
      <c r="AH63" s="25">
        <v>4.34</v>
      </c>
      <c r="AI63" s="25">
        <v>4.25</v>
      </c>
      <c r="AJ63" s="26">
        <v>0.4</v>
      </c>
      <c r="AK63" s="26">
        <v>332.35</v>
      </c>
      <c r="AL63" s="26">
        <v>282.83999999999997</v>
      </c>
      <c r="AM63" s="26">
        <v>776.28</v>
      </c>
      <c r="AN63" s="26">
        <v>284.22000000000003</v>
      </c>
      <c r="AO63" s="26">
        <v>160.1</v>
      </c>
      <c r="AP63" s="26">
        <v>246.99</v>
      </c>
      <c r="AQ63" s="26">
        <v>135.84</v>
      </c>
      <c r="AR63" s="26">
        <v>344.35</v>
      </c>
      <c r="AS63" s="26">
        <v>464.68</v>
      </c>
      <c r="AT63" s="26">
        <v>246.73</v>
      </c>
      <c r="AU63" s="26">
        <v>492.38</v>
      </c>
      <c r="AV63" s="26">
        <v>168.51</v>
      </c>
      <c r="AW63" s="26">
        <v>174.64</v>
      </c>
      <c r="AX63" s="26">
        <v>1332.05</v>
      </c>
      <c r="AY63" s="26">
        <v>0</v>
      </c>
      <c r="AZ63" s="26">
        <v>566.91</v>
      </c>
      <c r="BA63" s="26">
        <v>390.1</v>
      </c>
      <c r="BB63" s="26">
        <v>288.16000000000003</v>
      </c>
      <c r="BC63" s="26">
        <v>90.34</v>
      </c>
      <c r="BD63" s="26">
        <v>0.18</v>
      </c>
      <c r="BE63" s="26">
        <v>0.05</v>
      </c>
      <c r="BF63" s="26">
        <v>7.0000000000000007E-2</v>
      </c>
      <c r="BG63" s="26">
        <v>0.2</v>
      </c>
      <c r="BH63" s="26">
        <v>0.24</v>
      </c>
      <c r="BI63" s="26">
        <v>0.71</v>
      </c>
      <c r="BJ63" s="26">
        <v>0.04</v>
      </c>
      <c r="BK63" s="26">
        <v>1.95</v>
      </c>
      <c r="BL63" s="26">
        <v>0.01</v>
      </c>
      <c r="BM63" s="26">
        <v>0.53</v>
      </c>
      <c r="BN63" s="26">
        <v>0.02</v>
      </c>
      <c r="BO63" s="26">
        <v>0</v>
      </c>
      <c r="BP63" s="26">
        <v>0</v>
      </c>
      <c r="BQ63" s="26">
        <v>0</v>
      </c>
      <c r="BR63" s="26">
        <v>0.21</v>
      </c>
      <c r="BS63" s="26">
        <v>1.78</v>
      </c>
      <c r="BT63" s="26">
        <v>0</v>
      </c>
      <c r="BU63" s="26">
        <v>0</v>
      </c>
      <c r="BV63" s="26">
        <v>0.72</v>
      </c>
      <c r="BW63" s="26">
        <v>0.01</v>
      </c>
      <c r="BX63" s="26">
        <v>0</v>
      </c>
      <c r="BY63" s="26">
        <v>0</v>
      </c>
      <c r="BZ63" s="26">
        <v>0</v>
      </c>
      <c r="CA63" s="26">
        <v>0</v>
      </c>
      <c r="CB63" s="26">
        <v>504.98</v>
      </c>
      <c r="CC63" s="13"/>
      <c r="CD63" s="13">
        <f>$I$63/$I$72*100</f>
        <v>37.360763428033799</v>
      </c>
      <c r="CE63" s="26">
        <v>85.11</v>
      </c>
      <c r="CG63" s="26">
        <v>4</v>
      </c>
      <c r="CH63" s="26">
        <v>4</v>
      </c>
      <c r="CI63" s="26">
        <v>4</v>
      </c>
      <c r="CJ63" s="26">
        <v>400</v>
      </c>
      <c r="CK63" s="26">
        <v>182</v>
      </c>
      <c r="CL63" s="26">
        <v>291</v>
      </c>
      <c r="CM63" s="26">
        <v>0.6</v>
      </c>
      <c r="CN63" s="26">
        <v>0.6</v>
      </c>
      <c r="CO63" s="26">
        <v>0.6</v>
      </c>
      <c r="CP63" s="26">
        <v>13.38</v>
      </c>
      <c r="CQ63" s="26">
        <v>0.68</v>
      </c>
    </row>
    <row r="64" spans="1:95" x14ac:dyDescent="0.25">
      <c r="B64" s="16" t="s">
        <v>107</v>
      </c>
    </row>
    <row r="65" spans="1:95" s="22" customFormat="1" x14ac:dyDescent="0.25">
      <c r="A65" s="31" t="str">
        <f>"33, сб.2024"</f>
        <v>33, сб.2024</v>
      </c>
      <c r="B65" s="20" t="s">
        <v>125</v>
      </c>
      <c r="C65" s="21" t="str">
        <f>"60,0"</f>
        <v>60,0</v>
      </c>
      <c r="D65" s="21">
        <v>0.61</v>
      </c>
      <c r="E65" s="21">
        <v>0</v>
      </c>
      <c r="F65" s="21">
        <v>3.04</v>
      </c>
      <c r="G65" s="21">
        <v>0</v>
      </c>
      <c r="H65" s="21">
        <v>7.38</v>
      </c>
      <c r="I65" s="21">
        <v>56.306942719999995</v>
      </c>
      <c r="J65" s="21">
        <v>0.39</v>
      </c>
      <c r="K65" s="21">
        <v>1.95</v>
      </c>
      <c r="L65" s="21">
        <v>0.39</v>
      </c>
      <c r="M65" s="21">
        <v>0</v>
      </c>
      <c r="N65" s="21">
        <v>6.07</v>
      </c>
      <c r="O65" s="21">
        <v>0.16</v>
      </c>
      <c r="P65" s="21">
        <v>1.1499999999999999</v>
      </c>
      <c r="Q65" s="21">
        <v>0</v>
      </c>
      <c r="R65" s="21">
        <v>0</v>
      </c>
      <c r="S65" s="21">
        <v>0.17</v>
      </c>
      <c r="T65" s="21">
        <v>0.47</v>
      </c>
      <c r="U65" s="21">
        <v>17.43</v>
      </c>
      <c r="V65" s="21">
        <v>132.97999999999999</v>
      </c>
      <c r="W65" s="21">
        <v>15.41</v>
      </c>
      <c r="X65" s="21">
        <v>9.0399999999999991</v>
      </c>
      <c r="Y65" s="21">
        <v>16.68</v>
      </c>
      <c r="Z65" s="21">
        <v>0.84</v>
      </c>
      <c r="AA65" s="21">
        <v>0</v>
      </c>
      <c r="AB65" s="21">
        <v>8.06</v>
      </c>
      <c r="AC65" s="21">
        <v>1.6</v>
      </c>
      <c r="AD65" s="21">
        <v>1.39</v>
      </c>
      <c r="AE65" s="21">
        <v>0.01</v>
      </c>
      <c r="AF65" s="21">
        <v>0.02</v>
      </c>
      <c r="AG65" s="21">
        <v>0.11</v>
      </c>
      <c r="AH65" s="21">
        <v>0.22</v>
      </c>
      <c r="AI65" s="21">
        <v>2.37</v>
      </c>
      <c r="AJ65" s="22">
        <v>0</v>
      </c>
      <c r="AK65" s="22">
        <v>21.26</v>
      </c>
      <c r="AL65" s="22">
        <v>23.97</v>
      </c>
      <c r="AM65" s="22">
        <v>27.49</v>
      </c>
      <c r="AN65" s="22">
        <v>36.450000000000003</v>
      </c>
      <c r="AO65" s="22">
        <v>7.78</v>
      </c>
      <c r="AP65" s="22">
        <v>21.1</v>
      </c>
      <c r="AQ65" s="22">
        <v>5.22</v>
      </c>
      <c r="AR65" s="22">
        <v>17.86</v>
      </c>
      <c r="AS65" s="22">
        <v>17.309999999999999</v>
      </c>
      <c r="AT65" s="22">
        <v>28.24</v>
      </c>
      <c r="AU65" s="22">
        <v>132.16</v>
      </c>
      <c r="AV65" s="22">
        <v>6.23</v>
      </c>
      <c r="AW65" s="22">
        <v>16.100000000000001</v>
      </c>
      <c r="AX65" s="22">
        <v>106.71</v>
      </c>
      <c r="AY65" s="22">
        <v>0</v>
      </c>
      <c r="AZ65" s="22">
        <v>19.23</v>
      </c>
      <c r="BA65" s="22">
        <v>25.55</v>
      </c>
      <c r="BB65" s="22">
        <v>19.21</v>
      </c>
      <c r="BC65" s="22">
        <v>6.27</v>
      </c>
      <c r="BD65" s="22">
        <v>0</v>
      </c>
      <c r="BE65" s="22">
        <v>0</v>
      </c>
      <c r="BF65" s="22">
        <v>0</v>
      </c>
      <c r="BG65" s="22">
        <v>0</v>
      </c>
      <c r="BH65" s="22">
        <v>0</v>
      </c>
      <c r="BI65" s="22">
        <v>0</v>
      </c>
      <c r="BJ65" s="22">
        <v>0</v>
      </c>
      <c r="BK65" s="22">
        <v>0.18</v>
      </c>
      <c r="BL65" s="22">
        <v>0</v>
      </c>
      <c r="BM65" s="22">
        <v>0.12</v>
      </c>
      <c r="BN65" s="22">
        <v>0.01</v>
      </c>
      <c r="BO65" s="22">
        <v>0.02</v>
      </c>
      <c r="BP65" s="22">
        <v>0</v>
      </c>
      <c r="BQ65" s="22">
        <v>0</v>
      </c>
      <c r="BR65" s="22">
        <v>0</v>
      </c>
      <c r="BS65" s="22">
        <v>0.7</v>
      </c>
      <c r="BT65" s="22">
        <v>0</v>
      </c>
      <c r="BU65" s="22">
        <v>0</v>
      </c>
      <c r="BV65" s="22">
        <v>1.73</v>
      </c>
      <c r="BW65" s="22">
        <v>0</v>
      </c>
      <c r="BX65" s="22">
        <v>0</v>
      </c>
      <c r="BY65" s="22">
        <v>0</v>
      </c>
      <c r="BZ65" s="22">
        <v>0</v>
      </c>
      <c r="CA65" s="22">
        <v>0</v>
      </c>
      <c r="CB65" s="22">
        <v>47.78</v>
      </c>
      <c r="CC65" s="23"/>
      <c r="CD65" s="23"/>
      <c r="CE65" s="22">
        <v>1.34</v>
      </c>
      <c r="CG65" s="22">
        <v>0</v>
      </c>
      <c r="CH65" s="22">
        <v>0</v>
      </c>
      <c r="CI65" s="22">
        <v>0</v>
      </c>
      <c r="CJ65" s="22">
        <v>0</v>
      </c>
      <c r="CK65" s="22">
        <v>0</v>
      </c>
      <c r="CL65" s="22">
        <v>0</v>
      </c>
      <c r="CM65" s="22">
        <v>0</v>
      </c>
      <c r="CN65" s="22">
        <v>0</v>
      </c>
      <c r="CO65" s="22">
        <v>0</v>
      </c>
      <c r="CP65" s="22">
        <v>2</v>
      </c>
      <c r="CQ65" s="22">
        <v>0</v>
      </c>
    </row>
    <row r="66" spans="1:95" s="22" customFormat="1" ht="31.5" x14ac:dyDescent="0.25">
      <c r="A66" s="31" t="str">
        <f>"55, сб.2024"</f>
        <v>55, сб.2024</v>
      </c>
      <c r="B66" s="20" t="s">
        <v>126</v>
      </c>
      <c r="C66" s="21" t="str">
        <f>"200,0"</f>
        <v>200,0</v>
      </c>
      <c r="D66" s="21">
        <v>1.6</v>
      </c>
      <c r="E66" s="21">
        <v>0.22</v>
      </c>
      <c r="F66" s="21">
        <v>4.96</v>
      </c>
      <c r="G66" s="21">
        <v>0</v>
      </c>
      <c r="H66" s="21">
        <v>8.5399999999999991</v>
      </c>
      <c r="I66" s="21">
        <v>82.66416000000001</v>
      </c>
      <c r="J66" s="21">
        <v>3.12</v>
      </c>
      <c r="K66" s="21">
        <v>0.1</v>
      </c>
      <c r="L66" s="21">
        <v>3.12</v>
      </c>
      <c r="M66" s="21">
        <v>0</v>
      </c>
      <c r="N66" s="21">
        <v>3.57</v>
      </c>
      <c r="O66" s="21">
        <v>3.48</v>
      </c>
      <c r="P66" s="21">
        <v>1.49</v>
      </c>
      <c r="Q66" s="21">
        <v>0</v>
      </c>
      <c r="R66" s="21">
        <v>0</v>
      </c>
      <c r="S66" s="21">
        <v>0.27</v>
      </c>
      <c r="T66" s="21">
        <v>0.95</v>
      </c>
      <c r="U66" s="21">
        <v>88.01</v>
      </c>
      <c r="V66" s="21">
        <v>292.7</v>
      </c>
      <c r="W66" s="21">
        <v>33.31</v>
      </c>
      <c r="X66" s="21">
        <v>15.93</v>
      </c>
      <c r="Y66" s="21">
        <v>38.200000000000003</v>
      </c>
      <c r="Z66" s="21">
        <v>0.59</v>
      </c>
      <c r="AA66" s="21">
        <v>35.6</v>
      </c>
      <c r="AB66" s="21">
        <v>893.52</v>
      </c>
      <c r="AC66" s="21">
        <v>200.84</v>
      </c>
      <c r="AD66" s="21">
        <v>0.18</v>
      </c>
      <c r="AE66" s="21">
        <v>0.04</v>
      </c>
      <c r="AF66" s="21">
        <v>0.05</v>
      </c>
      <c r="AG66" s="21">
        <v>0.59</v>
      </c>
      <c r="AH66" s="21">
        <v>0.98</v>
      </c>
      <c r="AI66" s="21">
        <v>9.61</v>
      </c>
      <c r="AJ66" s="22">
        <v>0</v>
      </c>
      <c r="AK66" s="22">
        <v>33.01</v>
      </c>
      <c r="AL66" s="22">
        <v>32.74</v>
      </c>
      <c r="AM66" s="22">
        <v>42.14</v>
      </c>
      <c r="AN66" s="22">
        <v>42.11</v>
      </c>
      <c r="AO66" s="22">
        <v>12.11</v>
      </c>
      <c r="AP66" s="22">
        <v>30.73</v>
      </c>
      <c r="AQ66" s="22">
        <v>10.31</v>
      </c>
      <c r="AR66" s="22">
        <v>35.049999999999997</v>
      </c>
      <c r="AS66" s="22">
        <v>46.1</v>
      </c>
      <c r="AT66" s="22">
        <v>74.81</v>
      </c>
      <c r="AU66" s="22">
        <v>95.89</v>
      </c>
      <c r="AV66" s="22">
        <v>16.239999999999998</v>
      </c>
      <c r="AW66" s="22">
        <v>30.93</v>
      </c>
      <c r="AX66" s="22">
        <v>181.47</v>
      </c>
      <c r="AY66" s="22">
        <v>0</v>
      </c>
      <c r="AZ66" s="22">
        <v>33.71</v>
      </c>
      <c r="BA66" s="22">
        <v>33.4</v>
      </c>
      <c r="BB66" s="22">
        <v>29.09</v>
      </c>
      <c r="BC66" s="22">
        <v>12.08</v>
      </c>
      <c r="BD66" s="22">
        <v>0.15</v>
      </c>
      <c r="BE66" s="22">
        <v>0.03</v>
      </c>
      <c r="BF66" s="22">
        <v>0.03</v>
      </c>
      <c r="BG66" s="22">
        <v>7.0000000000000007E-2</v>
      </c>
      <c r="BH66" s="22">
        <v>0.09</v>
      </c>
      <c r="BI66" s="22">
        <v>0.31</v>
      </c>
      <c r="BJ66" s="22">
        <v>0</v>
      </c>
      <c r="BK66" s="22">
        <v>0.98</v>
      </c>
      <c r="BL66" s="22">
        <v>0</v>
      </c>
      <c r="BM66" s="22">
        <v>0.3</v>
      </c>
      <c r="BN66" s="22">
        <v>0</v>
      </c>
      <c r="BO66" s="22">
        <v>0</v>
      </c>
      <c r="BP66" s="22">
        <v>0</v>
      </c>
      <c r="BQ66" s="22">
        <v>0</v>
      </c>
      <c r="BR66" s="22">
        <v>0.11</v>
      </c>
      <c r="BS66" s="22">
        <v>0.93</v>
      </c>
      <c r="BT66" s="22">
        <v>0</v>
      </c>
      <c r="BU66" s="22">
        <v>0</v>
      </c>
      <c r="BV66" s="22">
        <v>0.06</v>
      </c>
      <c r="BW66" s="22">
        <v>0</v>
      </c>
      <c r="BX66" s="22">
        <v>0</v>
      </c>
      <c r="BY66" s="22">
        <v>0</v>
      </c>
      <c r="BZ66" s="22">
        <v>0</v>
      </c>
      <c r="CA66" s="22">
        <v>0</v>
      </c>
      <c r="CB66" s="22">
        <v>235.41</v>
      </c>
      <c r="CC66" s="23"/>
      <c r="CD66" s="23"/>
      <c r="CE66" s="22">
        <v>184.52</v>
      </c>
      <c r="CG66" s="22">
        <v>0</v>
      </c>
      <c r="CH66" s="22">
        <v>0</v>
      </c>
      <c r="CI66" s="22">
        <v>0</v>
      </c>
      <c r="CJ66" s="22">
        <v>0</v>
      </c>
      <c r="CK66" s="22">
        <v>0</v>
      </c>
      <c r="CL66" s="22">
        <v>0</v>
      </c>
      <c r="CM66" s="22">
        <v>0</v>
      </c>
      <c r="CN66" s="22">
        <v>0</v>
      </c>
      <c r="CO66" s="22">
        <v>0</v>
      </c>
      <c r="CP66" s="22">
        <v>0</v>
      </c>
      <c r="CQ66" s="22">
        <v>0.24</v>
      </c>
    </row>
    <row r="67" spans="1:95" s="22" customFormat="1" x14ac:dyDescent="0.25">
      <c r="A67" s="31" t="str">
        <f>"138, сб.2024"</f>
        <v>138, сб.2024</v>
      </c>
      <c r="B67" s="20" t="s">
        <v>127</v>
      </c>
      <c r="C67" s="21" t="str">
        <f>"200,0"</f>
        <v>200,0</v>
      </c>
      <c r="D67" s="21">
        <v>19.16</v>
      </c>
      <c r="E67" s="21">
        <v>15.62</v>
      </c>
      <c r="F67" s="21">
        <v>23</v>
      </c>
      <c r="G67" s="21">
        <v>9.84</v>
      </c>
      <c r="H67" s="21">
        <v>35.81</v>
      </c>
      <c r="I67" s="21">
        <v>426.26006173333326</v>
      </c>
      <c r="J67" s="21">
        <v>5.76</v>
      </c>
      <c r="K67" s="21">
        <v>6.93</v>
      </c>
      <c r="L67" s="21">
        <v>0</v>
      </c>
      <c r="M67" s="21">
        <v>0</v>
      </c>
      <c r="N67" s="21">
        <v>2.2200000000000002</v>
      </c>
      <c r="O67" s="21">
        <v>31.73</v>
      </c>
      <c r="P67" s="21">
        <v>1.87</v>
      </c>
      <c r="Q67" s="21">
        <v>0</v>
      </c>
      <c r="R67" s="21">
        <v>0</v>
      </c>
      <c r="S67" s="21">
        <v>0.11</v>
      </c>
      <c r="T67" s="21">
        <v>2.2799999999999998</v>
      </c>
      <c r="U67" s="21">
        <v>260.49</v>
      </c>
      <c r="V67" s="21">
        <v>206.39</v>
      </c>
      <c r="W67" s="21">
        <v>24.94</v>
      </c>
      <c r="X67" s="21">
        <v>42.05</v>
      </c>
      <c r="Y67" s="21">
        <v>191.4</v>
      </c>
      <c r="Z67" s="21">
        <v>1.9</v>
      </c>
      <c r="AA67" s="21">
        <v>33.39</v>
      </c>
      <c r="AB67" s="21">
        <v>1115.76</v>
      </c>
      <c r="AC67" s="21">
        <v>291.41000000000003</v>
      </c>
      <c r="AD67" s="21">
        <v>5.46</v>
      </c>
      <c r="AE67" s="21">
        <v>0.08</v>
      </c>
      <c r="AF67" s="21">
        <v>0.11</v>
      </c>
      <c r="AG67" s="21">
        <v>6.6</v>
      </c>
      <c r="AH67" s="21">
        <v>13.95</v>
      </c>
      <c r="AI67" s="21">
        <v>1.48</v>
      </c>
      <c r="AJ67" s="22">
        <v>0</v>
      </c>
      <c r="AK67" s="22">
        <v>192.65</v>
      </c>
      <c r="AL67" s="22">
        <v>151.49</v>
      </c>
      <c r="AM67" s="22">
        <v>282.39</v>
      </c>
      <c r="AN67" s="22">
        <v>120.43</v>
      </c>
      <c r="AO67" s="22">
        <v>72.63</v>
      </c>
      <c r="AP67" s="22">
        <v>110.85</v>
      </c>
      <c r="AQ67" s="22">
        <v>45.64</v>
      </c>
      <c r="AR67" s="22">
        <v>169.01</v>
      </c>
      <c r="AS67" s="22">
        <v>179.71</v>
      </c>
      <c r="AT67" s="22">
        <v>232.79</v>
      </c>
      <c r="AU67" s="22">
        <v>255.86</v>
      </c>
      <c r="AV67" s="22">
        <v>77.650000000000006</v>
      </c>
      <c r="AW67" s="22">
        <v>146.4</v>
      </c>
      <c r="AX67" s="22">
        <v>561.91999999999996</v>
      </c>
      <c r="AY67" s="22">
        <v>0</v>
      </c>
      <c r="AZ67" s="22">
        <v>150.97999999999999</v>
      </c>
      <c r="BA67" s="22">
        <v>151.29</v>
      </c>
      <c r="BB67" s="22">
        <v>131.82</v>
      </c>
      <c r="BC67" s="22">
        <v>62.63</v>
      </c>
      <c r="BD67" s="22">
        <v>0</v>
      </c>
      <c r="BE67" s="22">
        <v>0</v>
      </c>
      <c r="BF67" s="22">
        <v>0</v>
      </c>
      <c r="BG67" s="22">
        <v>0</v>
      </c>
      <c r="BH67" s="22">
        <v>0</v>
      </c>
      <c r="BI67" s="22">
        <v>0</v>
      </c>
      <c r="BJ67" s="22">
        <v>0</v>
      </c>
      <c r="BK67" s="22">
        <v>0.66</v>
      </c>
      <c r="BL67" s="22">
        <v>0</v>
      </c>
      <c r="BM67" s="22">
        <v>0.4</v>
      </c>
      <c r="BN67" s="22">
        <v>0.03</v>
      </c>
      <c r="BO67" s="22">
        <v>7.0000000000000007E-2</v>
      </c>
      <c r="BP67" s="22">
        <v>0</v>
      </c>
      <c r="BQ67" s="22">
        <v>0</v>
      </c>
      <c r="BR67" s="22">
        <v>0</v>
      </c>
      <c r="BS67" s="22">
        <v>2.36</v>
      </c>
      <c r="BT67" s="22">
        <v>0</v>
      </c>
      <c r="BU67" s="22">
        <v>0</v>
      </c>
      <c r="BV67" s="22">
        <v>5.63</v>
      </c>
      <c r="BW67" s="22">
        <v>0</v>
      </c>
      <c r="BX67" s="22">
        <v>0</v>
      </c>
      <c r="BY67" s="22">
        <v>0</v>
      </c>
      <c r="BZ67" s="22">
        <v>0</v>
      </c>
      <c r="CA67" s="22">
        <v>0</v>
      </c>
      <c r="CB67" s="22">
        <v>87.9</v>
      </c>
      <c r="CC67" s="23"/>
      <c r="CD67" s="23"/>
      <c r="CE67" s="22">
        <v>219.35</v>
      </c>
      <c r="CG67" s="22">
        <v>0</v>
      </c>
      <c r="CH67" s="22">
        <v>0</v>
      </c>
      <c r="CI67" s="22">
        <v>0</v>
      </c>
      <c r="CJ67" s="22">
        <v>0</v>
      </c>
      <c r="CK67" s="22">
        <v>0</v>
      </c>
      <c r="CL67" s="22">
        <v>0</v>
      </c>
      <c r="CM67" s="22">
        <v>0</v>
      </c>
      <c r="CN67" s="22">
        <v>0</v>
      </c>
      <c r="CO67" s="22">
        <v>0</v>
      </c>
      <c r="CP67" s="22">
        <v>0</v>
      </c>
      <c r="CQ67" s="22">
        <v>0.93</v>
      </c>
    </row>
    <row r="68" spans="1:95" s="22" customFormat="1" ht="31.5" x14ac:dyDescent="0.25">
      <c r="A68" s="31" t="s">
        <v>171</v>
      </c>
      <c r="B68" s="20" t="s">
        <v>128</v>
      </c>
      <c r="C68" s="21" t="str">
        <f>"200,0"</f>
        <v>200,0</v>
      </c>
      <c r="D68" s="21">
        <v>0</v>
      </c>
      <c r="E68" s="21">
        <v>0</v>
      </c>
      <c r="F68" s="21">
        <v>0</v>
      </c>
      <c r="G68" s="21">
        <v>0</v>
      </c>
      <c r="H68" s="21">
        <v>18.95</v>
      </c>
      <c r="I68" s="21">
        <v>70.710400000000007</v>
      </c>
      <c r="J68" s="21">
        <v>0</v>
      </c>
      <c r="K68" s="21">
        <v>0</v>
      </c>
      <c r="L68" s="21">
        <v>0</v>
      </c>
      <c r="M68" s="21">
        <v>0</v>
      </c>
      <c r="N68" s="21">
        <v>18.23</v>
      </c>
      <c r="O68" s="21">
        <v>0</v>
      </c>
      <c r="P68" s="21">
        <v>0.72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120</v>
      </c>
      <c r="AB68" s="21">
        <v>0</v>
      </c>
      <c r="AC68" s="21">
        <v>0</v>
      </c>
      <c r="AD68" s="21">
        <v>2.34</v>
      </c>
      <c r="AE68" s="21">
        <v>0.26</v>
      </c>
      <c r="AF68" s="21">
        <v>0.31</v>
      </c>
      <c r="AG68" s="21">
        <v>2.5499999999999998</v>
      </c>
      <c r="AH68" s="21">
        <v>0</v>
      </c>
      <c r="AI68" s="21">
        <v>8</v>
      </c>
      <c r="AJ68" s="22">
        <v>0</v>
      </c>
      <c r="AK68" s="22">
        <v>0</v>
      </c>
      <c r="AL68" s="22">
        <v>0</v>
      </c>
      <c r="AM68" s="22">
        <v>0</v>
      </c>
      <c r="AN68" s="22">
        <v>0</v>
      </c>
      <c r="AO68" s="22">
        <v>0</v>
      </c>
      <c r="AP68" s="22">
        <v>0</v>
      </c>
      <c r="AQ68" s="22">
        <v>0</v>
      </c>
      <c r="AR68" s="22">
        <v>0</v>
      </c>
      <c r="AS68" s="22">
        <v>0</v>
      </c>
      <c r="AT68" s="22">
        <v>0</v>
      </c>
      <c r="AU68" s="22">
        <v>0</v>
      </c>
      <c r="AV68" s="22">
        <v>0</v>
      </c>
      <c r="AW68" s="22">
        <v>0</v>
      </c>
      <c r="AX68" s="22">
        <v>0</v>
      </c>
      <c r="AY68" s="22">
        <v>0</v>
      </c>
      <c r="AZ68" s="22">
        <v>0</v>
      </c>
      <c r="BA68" s="22">
        <v>0</v>
      </c>
      <c r="BB68" s="22">
        <v>0</v>
      </c>
      <c r="BC68" s="22">
        <v>0</v>
      </c>
      <c r="BD68" s="22">
        <v>0</v>
      </c>
      <c r="BE68" s="22">
        <v>0</v>
      </c>
      <c r="BF68" s="22">
        <v>0</v>
      </c>
      <c r="BG68" s="22">
        <v>0</v>
      </c>
      <c r="BH68" s="22">
        <v>0</v>
      </c>
      <c r="BI68" s="22">
        <v>0</v>
      </c>
      <c r="BJ68" s="22">
        <v>0</v>
      </c>
      <c r="BK68" s="22">
        <v>0</v>
      </c>
      <c r="BL68" s="22">
        <v>0</v>
      </c>
      <c r="BM68" s="22">
        <v>0</v>
      </c>
      <c r="BN68" s="22">
        <v>0</v>
      </c>
      <c r="BO68" s="22">
        <v>0</v>
      </c>
      <c r="BP68" s="22">
        <v>0</v>
      </c>
      <c r="BQ68" s="22">
        <v>0</v>
      </c>
      <c r="BR68" s="22">
        <v>0</v>
      </c>
      <c r="BS68" s="22">
        <v>0</v>
      </c>
      <c r="BT68" s="22">
        <v>0</v>
      </c>
      <c r="BU68" s="22">
        <v>0</v>
      </c>
      <c r="BV68" s="22">
        <v>0</v>
      </c>
      <c r="BW68" s="22">
        <v>0</v>
      </c>
      <c r="BX68" s="22">
        <v>0</v>
      </c>
      <c r="BY68" s="22">
        <v>0</v>
      </c>
      <c r="BZ68" s="22">
        <v>0</v>
      </c>
      <c r="CA68" s="22">
        <v>0</v>
      </c>
      <c r="CB68" s="22">
        <v>200.64</v>
      </c>
      <c r="CC68" s="23"/>
      <c r="CD68" s="23"/>
      <c r="CE68" s="22">
        <v>120</v>
      </c>
      <c r="CG68" s="22">
        <v>0</v>
      </c>
      <c r="CH68" s="22">
        <v>0</v>
      </c>
      <c r="CI68" s="22">
        <v>0</v>
      </c>
      <c r="CJ68" s="22">
        <v>0</v>
      </c>
      <c r="CK68" s="22">
        <v>0</v>
      </c>
      <c r="CL68" s="22">
        <v>0</v>
      </c>
      <c r="CM68" s="22">
        <v>0</v>
      </c>
      <c r="CN68" s="22">
        <v>0</v>
      </c>
      <c r="CO68" s="22">
        <v>0</v>
      </c>
      <c r="CP68" s="22">
        <v>0</v>
      </c>
      <c r="CQ68" s="22">
        <v>0</v>
      </c>
    </row>
    <row r="69" spans="1:95" s="22" customFormat="1" x14ac:dyDescent="0.25">
      <c r="A69" s="31" t="str">
        <f>"1.5, сб. 2024"</f>
        <v>1.5, сб. 2024</v>
      </c>
      <c r="B69" s="20" t="s">
        <v>100</v>
      </c>
      <c r="C69" s="21" t="str">
        <f>"25,0"</f>
        <v>25,0</v>
      </c>
      <c r="D69" s="21">
        <v>1.98</v>
      </c>
      <c r="E69" s="21">
        <v>0</v>
      </c>
      <c r="F69" s="21">
        <v>0.25</v>
      </c>
      <c r="G69" s="21">
        <v>0</v>
      </c>
      <c r="H69" s="21">
        <v>12.9</v>
      </c>
      <c r="I69" s="21">
        <v>61.374999999999993</v>
      </c>
      <c r="J69" s="21">
        <v>0.05</v>
      </c>
      <c r="K69" s="21">
        <v>0</v>
      </c>
      <c r="L69" s="21">
        <v>0.05</v>
      </c>
      <c r="M69" s="21">
        <v>0</v>
      </c>
      <c r="N69" s="21">
        <v>0.53</v>
      </c>
      <c r="O69" s="21">
        <v>11.55</v>
      </c>
      <c r="P69" s="21">
        <v>0.83</v>
      </c>
      <c r="Q69" s="21">
        <v>0</v>
      </c>
      <c r="R69" s="21">
        <v>0</v>
      </c>
      <c r="S69" s="21">
        <v>0.08</v>
      </c>
      <c r="T69" s="21">
        <v>0.38</v>
      </c>
      <c r="U69" s="21">
        <v>0</v>
      </c>
      <c r="V69" s="21">
        <v>33.25</v>
      </c>
      <c r="W69" s="21">
        <v>5.75</v>
      </c>
      <c r="X69" s="21">
        <v>8.25</v>
      </c>
      <c r="Y69" s="21">
        <v>21.75</v>
      </c>
      <c r="Z69" s="21">
        <v>0.5</v>
      </c>
      <c r="AA69" s="21">
        <v>0</v>
      </c>
      <c r="AB69" s="21">
        <v>0</v>
      </c>
      <c r="AC69" s="21">
        <v>0</v>
      </c>
      <c r="AD69" s="21">
        <v>0.33</v>
      </c>
      <c r="AE69" s="21">
        <v>0.04</v>
      </c>
      <c r="AF69" s="21">
        <v>0.02</v>
      </c>
      <c r="AG69" s="21">
        <v>0.4</v>
      </c>
      <c r="AH69" s="21">
        <v>0.78</v>
      </c>
      <c r="AI69" s="21">
        <v>0</v>
      </c>
      <c r="AJ69" s="22">
        <v>0</v>
      </c>
      <c r="AK69" s="22">
        <v>0</v>
      </c>
      <c r="AL69" s="22">
        <v>0</v>
      </c>
      <c r="AM69" s="22">
        <v>0</v>
      </c>
      <c r="AN69" s="22">
        <v>0</v>
      </c>
      <c r="AO69" s="22">
        <v>0</v>
      </c>
      <c r="AP69" s="22">
        <v>0</v>
      </c>
      <c r="AQ69" s="22">
        <v>0</v>
      </c>
      <c r="AR69" s="22">
        <v>0</v>
      </c>
      <c r="AS69" s="22">
        <v>0</v>
      </c>
      <c r="AT69" s="22">
        <v>0</v>
      </c>
      <c r="AU69" s="22">
        <v>0</v>
      </c>
      <c r="AV69" s="22">
        <v>0</v>
      </c>
      <c r="AW69" s="22">
        <v>0</v>
      </c>
      <c r="AX69" s="22">
        <v>0</v>
      </c>
      <c r="AY69" s="22">
        <v>0</v>
      </c>
      <c r="AZ69" s="22">
        <v>0</v>
      </c>
      <c r="BA69" s="22">
        <v>0</v>
      </c>
      <c r="BB69" s="22">
        <v>0</v>
      </c>
      <c r="BC69" s="22">
        <v>0</v>
      </c>
      <c r="BD69" s="22">
        <v>0</v>
      </c>
      <c r="BE69" s="22">
        <v>0</v>
      </c>
      <c r="BF69" s="22">
        <v>0</v>
      </c>
      <c r="BG69" s="22">
        <v>0</v>
      </c>
      <c r="BH69" s="22">
        <v>0</v>
      </c>
      <c r="BI69" s="22">
        <v>0</v>
      </c>
      <c r="BJ69" s="22">
        <v>0</v>
      </c>
      <c r="BK69" s="22">
        <v>0</v>
      </c>
      <c r="BL69" s="22">
        <v>0</v>
      </c>
      <c r="BM69" s="22">
        <v>0</v>
      </c>
      <c r="BN69" s="22">
        <v>0</v>
      </c>
      <c r="BO69" s="22">
        <v>0</v>
      </c>
      <c r="BP69" s="22">
        <v>0</v>
      </c>
      <c r="BQ69" s="22">
        <v>0</v>
      </c>
      <c r="BR69" s="22">
        <v>0</v>
      </c>
      <c r="BS69" s="22">
        <v>0</v>
      </c>
      <c r="BT69" s="22">
        <v>0</v>
      </c>
      <c r="BU69" s="22">
        <v>0</v>
      </c>
      <c r="BV69" s="22">
        <v>0</v>
      </c>
      <c r="BW69" s="22">
        <v>0</v>
      </c>
      <c r="BX69" s="22">
        <v>0</v>
      </c>
      <c r="BY69" s="22">
        <v>0</v>
      </c>
      <c r="BZ69" s="22">
        <v>0</v>
      </c>
      <c r="CA69" s="22">
        <v>0</v>
      </c>
      <c r="CB69" s="22">
        <v>9.43</v>
      </c>
      <c r="CC69" s="23"/>
      <c r="CD69" s="23"/>
      <c r="CE69" s="22">
        <v>0</v>
      </c>
      <c r="CG69" s="22">
        <v>0</v>
      </c>
      <c r="CH69" s="22">
        <v>0</v>
      </c>
      <c r="CI69" s="22">
        <v>0</v>
      </c>
      <c r="CJ69" s="22">
        <v>0</v>
      </c>
      <c r="CK69" s="22">
        <v>0</v>
      </c>
      <c r="CL69" s="22">
        <v>0</v>
      </c>
      <c r="CM69" s="22">
        <v>0</v>
      </c>
      <c r="CN69" s="22">
        <v>0</v>
      </c>
      <c r="CO69" s="22">
        <v>0</v>
      </c>
      <c r="CP69" s="22">
        <v>0</v>
      </c>
      <c r="CQ69" s="22">
        <v>0</v>
      </c>
    </row>
    <row r="70" spans="1:95" s="15" customFormat="1" x14ac:dyDescent="0.25">
      <c r="A70" s="32" t="s">
        <v>172</v>
      </c>
      <c r="B70" s="17" t="s">
        <v>113</v>
      </c>
      <c r="C70" s="18" t="str">
        <f>"25,0"</f>
        <v>25,0</v>
      </c>
      <c r="D70" s="18">
        <v>1.65</v>
      </c>
      <c r="E70" s="18">
        <v>0</v>
      </c>
      <c r="F70" s="18">
        <v>0.3</v>
      </c>
      <c r="G70" s="18">
        <v>0</v>
      </c>
      <c r="H70" s="18">
        <v>10.43</v>
      </c>
      <c r="I70" s="18">
        <v>48.344999999999999</v>
      </c>
      <c r="J70" s="18">
        <v>0.05</v>
      </c>
      <c r="K70" s="18">
        <v>0</v>
      </c>
      <c r="L70" s="18">
        <v>0.05</v>
      </c>
      <c r="M70" s="18">
        <v>0</v>
      </c>
      <c r="N70" s="18">
        <v>0.3</v>
      </c>
      <c r="O70" s="18">
        <v>8.0500000000000007</v>
      </c>
      <c r="P70" s="18">
        <v>2.08</v>
      </c>
      <c r="Q70" s="18">
        <v>0</v>
      </c>
      <c r="R70" s="18">
        <v>0</v>
      </c>
      <c r="S70" s="18">
        <v>0.25</v>
      </c>
      <c r="T70" s="18">
        <v>0.63</v>
      </c>
      <c r="U70" s="18">
        <v>0</v>
      </c>
      <c r="V70" s="18">
        <v>61.25</v>
      </c>
      <c r="W70" s="18">
        <v>8.75</v>
      </c>
      <c r="X70" s="18">
        <v>11.75</v>
      </c>
      <c r="Y70" s="18">
        <v>39.5</v>
      </c>
      <c r="Z70" s="18">
        <v>0.98</v>
      </c>
      <c r="AA70" s="18">
        <v>0</v>
      </c>
      <c r="AB70" s="18">
        <v>1.25</v>
      </c>
      <c r="AC70" s="18">
        <v>0.25</v>
      </c>
      <c r="AD70" s="18">
        <v>0.35</v>
      </c>
      <c r="AE70" s="18">
        <v>0.05</v>
      </c>
      <c r="AF70" s="18">
        <v>0.02</v>
      </c>
      <c r="AG70" s="18">
        <v>0.18</v>
      </c>
      <c r="AH70" s="18">
        <v>0.5</v>
      </c>
      <c r="AI70" s="18">
        <v>0</v>
      </c>
      <c r="AJ70" s="15">
        <v>0</v>
      </c>
      <c r="AK70" s="15">
        <v>80.5</v>
      </c>
      <c r="AL70" s="15">
        <v>62</v>
      </c>
      <c r="AM70" s="15">
        <v>106.75</v>
      </c>
      <c r="AN70" s="15">
        <v>55.75</v>
      </c>
      <c r="AO70" s="15">
        <v>23.25</v>
      </c>
      <c r="AP70" s="15">
        <v>49.5</v>
      </c>
      <c r="AQ70" s="15">
        <v>20</v>
      </c>
      <c r="AR70" s="15">
        <v>92.75</v>
      </c>
      <c r="AS70" s="15">
        <v>74.25</v>
      </c>
      <c r="AT70" s="15">
        <v>72.75</v>
      </c>
      <c r="AU70" s="15">
        <v>116</v>
      </c>
      <c r="AV70" s="15">
        <v>31</v>
      </c>
      <c r="AW70" s="15">
        <v>77.5</v>
      </c>
      <c r="AX70" s="15">
        <v>382.25</v>
      </c>
      <c r="AY70" s="15">
        <v>0</v>
      </c>
      <c r="AZ70" s="15">
        <v>131.5</v>
      </c>
      <c r="BA70" s="15">
        <v>72.75</v>
      </c>
      <c r="BB70" s="15">
        <v>45</v>
      </c>
      <c r="BC70" s="15">
        <v>32.5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0.04</v>
      </c>
      <c r="BL70" s="15">
        <v>0</v>
      </c>
      <c r="BM70" s="15">
        <v>0</v>
      </c>
      <c r="BN70" s="15">
        <v>0.01</v>
      </c>
      <c r="BO70" s="15">
        <v>0</v>
      </c>
      <c r="BP70" s="15">
        <v>0</v>
      </c>
      <c r="BQ70" s="15">
        <v>0</v>
      </c>
      <c r="BR70" s="15">
        <v>0</v>
      </c>
      <c r="BS70" s="15">
        <v>0.03</v>
      </c>
      <c r="BT70" s="15">
        <v>0</v>
      </c>
      <c r="BU70" s="15">
        <v>0</v>
      </c>
      <c r="BV70" s="15">
        <v>0.12</v>
      </c>
      <c r="BW70" s="15">
        <v>0.02</v>
      </c>
      <c r="BX70" s="15">
        <v>0</v>
      </c>
      <c r="BY70" s="15">
        <v>0</v>
      </c>
      <c r="BZ70" s="15">
        <v>0</v>
      </c>
      <c r="CA70" s="15">
        <v>0</v>
      </c>
      <c r="CB70" s="15">
        <v>11.75</v>
      </c>
      <c r="CC70" s="19"/>
      <c r="CD70" s="19"/>
      <c r="CE70" s="15">
        <v>0.21</v>
      </c>
      <c r="CG70" s="15">
        <v>0</v>
      </c>
      <c r="CH70" s="15">
        <v>0</v>
      </c>
      <c r="CI70" s="15">
        <v>0</v>
      </c>
      <c r="CJ70" s="15">
        <v>0</v>
      </c>
      <c r="CK70" s="15">
        <v>0</v>
      </c>
      <c r="CL70" s="15">
        <v>0</v>
      </c>
      <c r="CM70" s="15">
        <v>0</v>
      </c>
      <c r="CN70" s="15">
        <v>0</v>
      </c>
      <c r="CO70" s="15">
        <v>0</v>
      </c>
      <c r="CP70" s="15">
        <v>0</v>
      </c>
      <c r="CQ70" s="15">
        <v>0</v>
      </c>
    </row>
    <row r="71" spans="1:95" s="26" customFormat="1" x14ac:dyDescent="0.25">
      <c r="A71" s="33"/>
      <c r="B71" s="24" t="s">
        <v>114</v>
      </c>
      <c r="C71" s="25"/>
      <c r="D71" s="25">
        <v>25</v>
      </c>
      <c r="E71" s="25">
        <v>15.84</v>
      </c>
      <c r="F71" s="25">
        <v>31.55</v>
      </c>
      <c r="G71" s="25">
        <v>9.84</v>
      </c>
      <c r="H71" s="25">
        <v>94.01</v>
      </c>
      <c r="I71" s="25">
        <v>745.66</v>
      </c>
      <c r="J71" s="25">
        <v>9.3699999999999992</v>
      </c>
      <c r="K71" s="25">
        <v>8.98</v>
      </c>
      <c r="L71" s="25">
        <v>3.61</v>
      </c>
      <c r="M71" s="25">
        <v>0</v>
      </c>
      <c r="N71" s="25">
        <v>30.91</v>
      </c>
      <c r="O71" s="25">
        <v>54.97</v>
      </c>
      <c r="P71" s="25">
        <v>8.1300000000000008</v>
      </c>
      <c r="Q71" s="25">
        <v>0</v>
      </c>
      <c r="R71" s="25">
        <v>0</v>
      </c>
      <c r="S71" s="25">
        <v>0.88</v>
      </c>
      <c r="T71" s="25">
        <v>4.6900000000000004</v>
      </c>
      <c r="U71" s="25">
        <v>365.92</v>
      </c>
      <c r="V71" s="25">
        <v>726.57</v>
      </c>
      <c r="W71" s="25">
        <v>88.15</v>
      </c>
      <c r="X71" s="25">
        <v>87.01</v>
      </c>
      <c r="Y71" s="25">
        <v>307.52999999999997</v>
      </c>
      <c r="Z71" s="25">
        <v>4.8099999999999996</v>
      </c>
      <c r="AA71" s="25">
        <v>188.99</v>
      </c>
      <c r="AB71" s="25">
        <v>2018.59</v>
      </c>
      <c r="AC71" s="25">
        <v>494.1</v>
      </c>
      <c r="AD71" s="25">
        <v>10.050000000000001</v>
      </c>
      <c r="AE71" s="25">
        <v>0.47</v>
      </c>
      <c r="AF71" s="25">
        <v>0.52</v>
      </c>
      <c r="AG71" s="25">
        <v>10.42</v>
      </c>
      <c r="AH71" s="25">
        <v>16.420000000000002</v>
      </c>
      <c r="AI71" s="25">
        <v>21.45</v>
      </c>
      <c r="AJ71" s="26">
        <v>0</v>
      </c>
      <c r="AK71" s="26">
        <v>327.41000000000003</v>
      </c>
      <c r="AL71" s="26">
        <v>270.2</v>
      </c>
      <c r="AM71" s="26">
        <v>458.77</v>
      </c>
      <c r="AN71" s="26">
        <v>254.73</v>
      </c>
      <c r="AO71" s="26">
        <v>115.77</v>
      </c>
      <c r="AP71" s="26">
        <v>212.18</v>
      </c>
      <c r="AQ71" s="26">
        <v>81.17</v>
      </c>
      <c r="AR71" s="26">
        <v>314.67</v>
      </c>
      <c r="AS71" s="26">
        <v>317.38</v>
      </c>
      <c r="AT71" s="26">
        <v>408.59</v>
      </c>
      <c r="AU71" s="26">
        <v>599.91</v>
      </c>
      <c r="AV71" s="26">
        <v>131.12</v>
      </c>
      <c r="AW71" s="26">
        <v>270.93</v>
      </c>
      <c r="AX71" s="26">
        <v>1232.3399999999999</v>
      </c>
      <c r="AY71" s="26">
        <v>0</v>
      </c>
      <c r="AZ71" s="26">
        <v>335.42</v>
      </c>
      <c r="BA71" s="26">
        <v>282.98</v>
      </c>
      <c r="BB71" s="26">
        <v>225.12</v>
      </c>
      <c r="BC71" s="26">
        <v>113.48</v>
      </c>
      <c r="BD71" s="26">
        <v>0.15</v>
      </c>
      <c r="BE71" s="26">
        <v>0.03</v>
      </c>
      <c r="BF71" s="26">
        <v>0.03</v>
      </c>
      <c r="BG71" s="26">
        <v>7.0000000000000007E-2</v>
      </c>
      <c r="BH71" s="26">
        <v>0.09</v>
      </c>
      <c r="BI71" s="26">
        <v>0.31</v>
      </c>
      <c r="BJ71" s="26">
        <v>0</v>
      </c>
      <c r="BK71" s="26">
        <v>1.86</v>
      </c>
      <c r="BL71" s="26">
        <v>0</v>
      </c>
      <c r="BM71" s="26">
        <v>0.82</v>
      </c>
      <c r="BN71" s="26">
        <v>0.04</v>
      </c>
      <c r="BO71" s="26">
        <v>0.09</v>
      </c>
      <c r="BP71" s="26">
        <v>0</v>
      </c>
      <c r="BQ71" s="26">
        <v>0</v>
      </c>
      <c r="BR71" s="26">
        <v>0.12</v>
      </c>
      <c r="BS71" s="26">
        <v>4.0199999999999996</v>
      </c>
      <c r="BT71" s="26">
        <v>0</v>
      </c>
      <c r="BU71" s="26">
        <v>0</v>
      </c>
      <c r="BV71" s="26">
        <v>7.55</v>
      </c>
      <c r="BW71" s="26">
        <v>0.02</v>
      </c>
      <c r="BX71" s="26">
        <v>0</v>
      </c>
      <c r="BY71" s="26">
        <v>0</v>
      </c>
      <c r="BZ71" s="26">
        <v>0</v>
      </c>
      <c r="CA71" s="26">
        <v>0</v>
      </c>
      <c r="CB71" s="26">
        <v>592.91</v>
      </c>
      <c r="CC71" s="13"/>
      <c r="CD71" s="13">
        <f>$I$71/$I$72*100</f>
        <v>62.638396532316321</v>
      </c>
      <c r="CE71" s="26">
        <v>525.41999999999996</v>
      </c>
      <c r="CG71" s="26">
        <v>0</v>
      </c>
      <c r="CH71" s="26">
        <v>0</v>
      </c>
      <c r="CI71" s="26">
        <v>0</v>
      </c>
      <c r="CJ71" s="26">
        <v>0</v>
      </c>
      <c r="CK71" s="26">
        <v>0</v>
      </c>
      <c r="CL71" s="26">
        <v>0</v>
      </c>
      <c r="CM71" s="26">
        <v>0</v>
      </c>
      <c r="CN71" s="26">
        <v>0</v>
      </c>
      <c r="CO71" s="26">
        <v>0</v>
      </c>
      <c r="CP71" s="26">
        <v>2</v>
      </c>
      <c r="CQ71" s="26">
        <v>1.17</v>
      </c>
    </row>
    <row r="72" spans="1:95" s="26" customFormat="1" x14ac:dyDescent="0.25">
      <c r="A72" s="33"/>
      <c r="B72" s="24" t="s">
        <v>115</v>
      </c>
      <c r="C72" s="25"/>
      <c r="D72" s="25">
        <v>37.520000000000003</v>
      </c>
      <c r="E72" s="25">
        <v>20.95</v>
      </c>
      <c r="F72" s="25">
        <v>43.4</v>
      </c>
      <c r="G72" s="25">
        <v>9.8800000000000008</v>
      </c>
      <c r="H72" s="25">
        <v>168.74</v>
      </c>
      <c r="I72" s="25">
        <v>1190.42</v>
      </c>
      <c r="J72" s="25">
        <v>15.61</v>
      </c>
      <c r="K72" s="25">
        <v>9.1</v>
      </c>
      <c r="L72" s="25">
        <v>9.86</v>
      </c>
      <c r="M72" s="25">
        <v>0</v>
      </c>
      <c r="N72" s="25">
        <v>68.33</v>
      </c>
      <c r="O72" s="25">
        <v>89.65</v>
      </c>
      <c r="P72" s="25">
        <v>10.75</v>
      </c>
      <c r="Q72" s="25">
        <v>0</v>
      </c>
      <c r="R72" s="25">
        <v>0</v>
      </c>
      <c r="S72" s="25">
        <v>2.2599999999999998</v>
      </c>
      <c r="T72" s="25">
        <v>7.93</v>
      </c>
      <c r="U72" s="25">
        <v>683.47</v>
      </c>
      <c r="V72" s="25">
        <v>1216.33</v>
      </c>
      <c r="W72" s="25">
        <v>320.88</v>
      </c>
      <c r="X72" s="25">
        <v>147.94</v>
      </c>
      <c r="Y72" s="25">
        <v>548.21</v>
      </c>
      <c r="Z72" s="25">
        <v>9.31</v>
      </c>
      <c r="AA72" s="25">
        <v>265.16000000000003</v>
      </c>
      <c r="AB72" s="25">
        <v>2072.1999999999998</v>
      </c>
      <c r="AC72" s="25">
        <v>579.84</v>
      </c>
      <c r="AD72" s="25">
        <v>10.92</v>
      </c>
      <c r="AE72" s="25">
        <v>0.68</v>
      </c>
      <c r="AF72" s="25">
        <v>0.71</v>
      </c>
      <c r="AG72" s="25">
        <v>11.59</v>
      </c>
      <c r="AH72" s="25">
        <v>20.76</v>
      </c>
      <c r="AI72" s="25">
        <v>25.7</v>
      </c>
      <c r="AJ72" s="26">
        <v>0.4</v>
      </c>
      <c r="AK72" s="26">
        <v>659.76</v>
      </c>
      <c r="AL72" s="26">
        <v>553.04</v>
      </c>
      <c r="AM72" s="26">
        <v>1235.05</v>
      </c>
      <c r="AN72" s="26">
        <v>538.95000000000005</v>
      </c>
      <c r="AO72" s="26">
        <v>275.87</v>
      </c>
      <c r="AP72" s="26">
        <v>459.17</v>
      </c>
      <c r="AQ72" s="26">
        <v>217.01</v>
      </c>
      <c r="AR72" s="26">
        <v>659.02</v>
      </c>
      <c r="AS72" s="26">
        <v>782.06</v>
      </c>
      <c r="AT72" s="26">
        <v>655.32000000000005</v>
      </c>
      <c r="AU72" s="26">
        <v>1092.29</v>
      </c>
      <c r="AV72" s="26">
        <v>299.63</v>
      </c>
      <c r="AW72" s="26">
        <v>445.57</v>
      </c>
      <c r="AX72" s="26">
        <v>2564.39</v>
      </c>
      <c r="AY72" s="26">
        <v>0</v>
      </c>
      <c r="AZ72" s="26">
        <v>902.34</v>
      </c>
      <c r="BA72" s="26">
        <v>673.09</v>
      </c>
      <c r="BB72" s="26">
        <v>513.28</v>
      </c>
      <c r="BC72" s="26">
        <v>203.82</v>
      </c>
      <c r="BD72" s="26">
        <v>0.32</v>
      </c>
      <c r="BE72" s="26">
        <v>0.08</v>
      </c>
      <c r="BF72" s="26">
        <v>0.1</v>
      </c>
      <c r="BG72" s="26">
        <v>0.27</v>
      </c>
      <c r="BH72" s="26">
        <v>0.34</v>
      </c>
      <c r="BI72" s="26">
        <v>1.02</v>
      </c>
      <c r="BJ72" s="26">
        <v>0.04</v>
      </c>
      <c r="BK72" s="26">
        <v>3.81</v>
      </c>
      <c r="BL72" s="26">
        <v>0.01</v>
      </c>
      <c r="BM72" s="26">
        <v>1.36</v>
      </c>
      <c r="BN72" s="26">
        <v>0.06</v>
      </c>
      <c r="BO72" s="26">
        <v>0.09</v>
      </c>
      <c r="BP72" s="26">
        <v>0</v>
      </c>
      <c r="BQ72" s="26">
        <v>0</v>
      </c>
      <c r="BR72" s="26">
        <v>0.32</v>
      </c>
      <c r="BS72" s="26">
        <v>5.8</v>
      </c>
      <c r="BT72" s="26">
        <v>0</v>
      </c>
      <c r="BU72" s="26">
        <v>0</v>
      </c>
      <c r="BV72" s="26">
        <v>8.27</v>
      </c>
      <c r="BW72" s="26">
        <v>0.04</v>
      </c>
      <c r="BX72" s="26">
        <v>0</v>
      </c>
      <c r="BY72" s="26">
        <v>0</v>
      </c>
      <c r="BZ72" s="26">
        <v>0</v>
      </c>
      <c r="CA72" s="26">
        <v>0</v>
      </c>
      <c r="CB72" s="26">
        <v>1097.8900000000001</v>
      </c>
      <c r="CC72" s="13"/>
      <c r="CD72" s="13"/>
      <c r="CE72" s="26">
        <v>610.53</v>
      </c>
      <c r="CG72" s="26">
        <v>4</v>
      </c>
      <c r="CH72" s="26">
        <v>4</v>
      </c>
      <c r="CI72" s="26">
        <v>4</v>
      </c>
      <c r="CJ72" s="26">
        <v>400</v>
      </c>
      <c r="CK72" s="26">
        <v>182</v>
      </c>
      <c r="CL72" s="26">
        <v>291</v>
      </c>
      <c r="CM72" s="26">
        <v>0.6</v>
      </c>
      <c r="CN72" s="26">
        <v>0.6</v>
      </c>
      <c r="CO72" s="26">
        <v>0.6</v>
      </c>
      <c r="CP72" s="26">
        <v>15.38</v>
      </c>
      <c r="CQ72" s="26">
        <v>1.85</v>
      </c>
    </row>
    <row r="76" spans="1:95" x14ac:dyDescent="0.25">
      <c r="F76" s="9" t="s">
        <v>164</v>
      </c>
    </row>
    <row r="77" spans="1:95" ht="29.25" customHeight="1" x14ac:dyDescent="0.25">
      <c r="A77" s="42" t="s">
        <v>94</v>
      </c>
      <c r="B77" s="39" t="s">
        <v>95</v>
      </c>
      <c r="C77" s="39" t="s">
        <v>73</v>
      </c>
      <c r="D77" s="35" t="s">
        <v>0</v>
      </c>
      <c r="E77" s="36"/>
      <c r="F77" s="35" t="s">
        <v>1</v>
      </c>
      <c r="G77" s="36"/>
      <c r="H77" s="39" t="s">
        <v>74</v>
      </c>
      <c r="I77" s="39" t="s">
        <v>96</v>
      </c>
      <c r="J77" s="10" t="s">
        <v>2</v>
      </c>
      <c r="K77" s="10" t="s">
        <v>3</v>
      </c>
      <c r="L77" s="10" t="s">
        <v>65</v>
      </c>
      <c r="M77" s="10" t="s">
        <v>4</v>
      </c>
      <c r="N77" s="10" t="s">
        <v>5</v>
      </c>
      <c r="O77" s="10" t="s">
        <v>6</v>
      </c>
      <c r="P77" s="10" t="s">
        <v>7</v>
      </c>
      <c r="Q77" s="10" t="s">
        <v>8</v>
      </c>
      <c r="R77" s="10" t="s">
        <v>9</v>
      </c>
      <c r="S77" s="10" t="s">
        <v>10</v>
      </c>
      <c r="T77" s="10" t="s">
        <v>11</v>
      </c>
      <c r="U77" s="10" t="s">
        <v>12</v>
      </c>
      <c r="V77" s="10" t="s">
        <v>13</v>
      </c>
      <c r="W77" s="39" t="s">
        <v>70</v>
      </c>
      <c r="X77" s="39"/>
      <c r="Y77" s="39"/>
      <c r="Z77" s="39"/>
      <c r="AA77" s="14" t="s">
        <v>69</v>
      </c>
      <c r="AB77" s="14"/>
      <c r="AC77" s="14"/>
      <c r="AD77" s="14"/>
      <c r="AE77" s="14"/>
      <c r="AF77" s="14"/>
      <c r="AG77" s="14"/>
      <c r="AH77" s="14"/>
      <c r="AI77" s="39" t="s">
        <v>79</v>
      </c>
      <c r="AJ77" s="15" t="s">
        <v>21</v>
      </c>
      <c r="AK77" s="15" t="s">
        <v>22</v>
      </c>
      <c r="AL77" s="15" t="s">
        <v>23</v>
      </c>
      <c r="AM77" s="15" t="s">
        <v>24</v>
      </c>
      <c r="AN77" s="15" t="s">
        <v>25</v>
      </c>
      <c r="AO77" s="15" t="s">
        <v>26</v>
      </c>
      <c r="AP77" s="15" t="s">
        <v>27</v>
      </c>
      <c r="AQ77" s="15" t="s">
        <v>28</v>
      </c>
      <c r="AR77" s="15" t="s">
        <v>29</v>
      </c>
      <c r="AS77" s="15" t="s">
        <v>30</v>
      </c>
      <c r="AT77" s="15" t="s">
        <v>31</v>
      </c>
      <c r="AU77" s="15" t="s">
        <v>32</v>
      </c>
      <c r="AV77" s="15" t="s">
        <v>33</v>
      </c>
      <c r="AW77" s="15" t="s">
        <v>34</v>
      </c>
      <c r="AX77" s="15" t="s">
        <v>35</v>
      </c>
      <c r="AY77" s="15" t="s">
        <v>36</v>
      </c>
      <c r="AZ77" s="15" t="s">
        <v>37</v>
      </c>
      <c r="BA77" s="15" t="s">
        <v>38</v>
      </c>
      <c r="BB77" s="15" t="s">
        <v>39</v>
      </c>
      <c r="BC77" s="15" t="s">
        <v>40</v>
      </c>
      <c r="BD77" s="15" t="s">
        <v>41</v>
      </c>
      <c r="BE77" s="15" t="s">
        <v>42</v>
      </c>
      <c r="BF77" s="15" t="s">
        <v>43</v>
      </c>
      <c r="BG77" s="15" t="s">
        <v>44</v>
      </c>
      <c r="BH77" s="15" t="s">
        <v>45</v>
      </c>
      <c r="BI77" s="15" t="s">
        <v>46</v>
      </c>
      <c r="BJ77" s="15" t="s">
        <v>47</v>
      </c>
      <c r="BK77" s="15" t="s">
        <v>48</v>
      </c>
      <c r="BL77" s="15" t="s">
        <v>49</v>
      </c>
      <c r="BM77" s="15" t="s">
        <v>50</v>
      </c>
      <c r="BN77" s="15" t="s">
        <v>51</v>
      </c>
      <c r="BO77" s="15" t="s">
        <v>52</v>
      </c>
      <c r="BP77" s="15" t="s">
        <v>53</v>
      </c>
      <c r="BQ77" s="15" t="s">
        <v>54</v>
      </c>
      <c r="BR77" s="15" t="s">
        <v>55</v>
      </c>
      <c r="BS77" s="15" t="s">
        <v>56</v>
      </c>
      <c r="BT77" s="15" t="s">
        <v>57</v>
      </c>
      <c r="BU77" s="15" t="s">
        <v>58</v>
      </c>
      <c r="BV77" s="15" t="s">
        <v>59</v>
      </c>
      <c r="BW77" s="15" t="s">
        <v>60</v>
      </c>
      <c r="BX77" s="15" t="s">
        <v>61</v>
      </c>
      <c r="BY77" s="15" t="s">
        <v>62</v>
      </c>
      <c r="BZ77" s="15" t="s">
        <v>63</v>
      </c>
      <c r="CA77" s="15" t="s">
        <v>64</v>
      </c>
      <c r="CB77" s="15"/>
      <c r="CC77" s="39" t="s">
        <v>80</v>
      </c>
      <c r="CD77" s="39" t="s">
        <v>81</v>
      </c>
      <c r="CE77" s="39"/>
      <c r="CF77" s="39"/>
      <c r="CG77" s="39" t="s">
        <v>82</v>
      </c>
      <c r="CH77" s="39" t="s">
        <v>83</v>
      </c>
      <c r="CI77" s="39" t="s">
        <v>84</v>
      </c>
      <c r="CJ77" s="39" t="s">
        <v>85</v>
      </c>
      <c r="CK77" s="39" t="s">
        <v>86</v>
      </c>
      <c r="CL77" s="39" t="s">
        <v>87</v>
      </c>
      <c r="CM77" s="39" t="s">
        <v>88</v>
      </c>
      <c r="CN77" s="39" t="s">
        <v>89</v>
      </c>
      <c r="CO77" s="39" t="s">
        <v>90</v>
      </c>
      <c r="CP77" s="39" t="s">
        <v>91</v>
      </c>
      <c r="CQ77" s="39" t="s">
        <v>92</v>
      </c>
    </row>
    <row r="78" spans="1:95" ht="15.75" customHeight="1" x14ac:dyDescent="0.25">
      <c r="A78" s="43"/>
      <c r="B78" s="39"/>
      <c r="C78" s="39"/>
      <c r="D78" s="37"/>
      <c r="E78" s="38"/>
      <c r="F78" s="37"/>
      <c r="G78" s="38"/>
      <c r="H78" s="39"/>
      <c r="I78" s="39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 t="s">
        <v>14</v>
      </c>
      <c r="X78" s="10" t="s">
        <v>15</v>
      </c>
      <c r="Y78" s="10" t="s">
        <v>16</v>
      </c>
      <c r="Z78" s="10" t="s">
        <v>17</v>
      </c>
      <c r="AA78" s="10" t="s">
        <v>66</v>
      </c>
      <c r="AB78" s="10" t="s">
        <v>18</v>
      </c>
      <c r="AC78" s="10" t="s">
        <v>67</v>
      </c>
      <c r="AD78" s="10" t="s">
        <v>68</v>
      </c>
      <c r="AE78" s="10" t="s">
        <v>71</v>
      </c>
      <c r="AF78" s="10" t="s">
        <v>72</v>
      </c>
      <c r="AG78" s="10" t="s">
        <v>19</v>
      </c>
      <c r="AH78" s="10" t="s">
        <v>20</v>
      </c>
      <c r="AI78" s="39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</row>
    <row r="79" spans="1:95" x14ac:dyDescent="0.25">
      <c r="B79" s="16" t="s">
        <v>99</v>
      </c>
    </row>
    <row r="80" spans="1:95" s="22" customFormat="1" x14ac:dyDescent="0.25">
      <c r="A80" s="31" t="str">
        <f>"1.5, сб. 2024"</f>
        <v>1.5, сб. 2024</v>
      </c>
      <c r="B80" s="20" t="s">
        <v>100</v>
      </c>
      <c r="C80" s="21" t="str">
        <f>"30,0"</f>
        <v>30,0</v>
      </c>
      <c r="D80" s="21">
        <v>2.37</v>
      </c>
      <c r="E80" s="21">
        <v>0</v>
      </c>
      <c r="F80" s="21">
        <v>0.3</v>
      </c>
      <c r="G80" s="21">
        <v>0</v>
      </c>
      <c r="H80" s="21">
        <v>15.48</v>
      </c>
      <c r="I80" s="21">
        <v>73.649999999999991</v>
      </c>
      <c r="J80" s="21">
        <v>0.06</v>
      </c>
      <c r="K80" s="21">
        <v>0</v>
      </c>
      <c r="L80" s="21">
        <v>0.06</v>
      </c>
      <c r="M80" s="21">
        <v>0</v>
      </c>
      <c r="N80" s="21">
        <v>0.63</v>
      </c>
      <c r="O80" s="21">
        <v>13.86</v>
      </c>
      <c r="P80" s="21">
        <v>0.99</v>
      </c>
      <c r="Q80" s="21">
        <v>0</v>
      </c>
      <c r="R80" s="21">
        <v>0</v>
      </c>
      <c r="S80" s="21">
        <v>0.09</v>
      </c>
      <c r="T80" s="21">
        <v>0.45</v>
      </c>
      <c r="U80" s="21">
        <v>0</v>
      </c>
      <c r="V80" s="21">
        <v>39.9</v>
      </c>
      <c r="W80" s="21">
        <v>6.9</v>
      </c>
      <c r="X80" s="21">
        <v>9.9</v>
      </c>
      <c r="Y80" s="21">
        <v>26.1</v>
      </c>
      <c r="Z80" s="21">
        <v>0.6</v>
      </c>
      <c r="AA80" s="21">
        <v>0</v>
      </c>
      <c r="AB80" s="21">
        <v>0</v>
      </c>
      <c r="AC80" s="21">
        <v>0</v>
      </c>
      <c r="AD80" s="21">
        <v>0.39</v>
      </c>
      <c r="AE80" s="21">
        <v>0.05</v>
      </c>
      <c r="AF80" s="21">
        <v>0.02</v>
      </c>
      <c r="AG80" s="21">
        <v>0.48</v>
      </c>
      <c r="AH80" s="21">
        <v>0.93</v>
      </c>
      <c r="AI80" s="21">
        <v>0</v>
      </c>
      <c r="AJ80" s="22">
        <v>0</v>
      </c>
      <c r="AK80" s="22">
        <v>0</v>
      </c>
      <c r="AL80" s="22">
        <v>0</v>
      </c>
      <c r="AM80" s="22">
        <v>0</v>
      </c>
      <c r="AN80" s="22">
        <v>0</v>
      </c>
      <c r="AO80" s="22">
        <v>0</v>
      </c>
      <c r="AP80" s="22">
        <v>0</v>
      </c>
      <c r="AQ80" s="22">
        <v>0</v>
      </c>
      <c r="AR80" s="22">
        <v>0</v>
      </c>
      <c r="AS80" s="22">
        <v>0</v>
      </c>
      <c r="AT80" s="22">
        <v>0</v>
      </c>
      <c r="AU80" s="22">
        <v>0</v>
      </c>
      <c r="AV80" s="22">
        <v>0</v>
      </c>
      <c r="AW80" s="22">
        <v>0</v>
      </c>
      <c r="AX80" s="22">
        <v>0</v>
      </c>
      <c r="AY80" s="22">
        <v>0</v>
      </c>
      <c r="AZ80" s="22">
        <v>0</v>
      </c>
      <c r="BA80" s="22">
        <v>0</v>
      </c>
      <c r="BB80" s="22">
        <v>0</v>
      </c>
      <c r="BC80" s="22">
        <v>0</v>
      </c>
      <c r="BD80" s="22">
        <v>0</v>
      </c>
      <c r="BE80" s="22">
        <v>0</v>
      </c>
      <c r="BF80" s="22">
        <v>0</v>
      </c>
      <c r="BG80" s="22">
        <v>0</v>
      </c>
      <c r="BH80" s="22">
        <v>0</v>
      </c>
      <c r="BI80" s="22">
        <v>0</v>
      </c>
      <c r="BJ80" s="22">
        <v>0</v>
      </c>
      <c r="BK80" s="22">
        <v>0</v>
      </c>
      <c r="BL80" s="22">
        <v>0</v>
      </c>
      <c r="BM80" s="22">
        <v>0</v>
      </c>
      <c r="BN80" s="22">
        <v>0</v>
      </c>
      <c r="BO80" s="22">
        <v>0</v>
      </c>
      <c r="BP80" s="22">
        <v>0</v>
      </c>
      <c r="BQ80" s="22">
        <v>0</v>
      </c>
      <c r="BR80" s="22">
        <v>0</v>
      </c>
      <c r="BS80" s="22">
        <v>0</v>
      </c>
      <c r="BT80" s="22">
        <v>0</v>
      </c>
      <c r="BU80" s="22">
        <v>0</v>
      </c>
      <c r="BV80" s="22">
        <v>0</v>
      </c>
      <c r="BW80" s="22">
        <v>0</v>
      </c>
      <c r="BX80" s="22">
        <v>0</v>
      </c>
      <c r="BY80" s="22">
        <v>0</v>
      </c>
      <c r="BZ80" s="22">
        <v>0</v>
      </c>
      <c r="CA80" s="22">
        <v>0</v>
      </c>
      <c r="CB80" s="22">
        <v>11.31</v>
      </c>
      <c r="CC80" s="23"/>
      <c r="CD80" s="23"/>
      <c r="CE80" s="22">
        <v>0</v>
      </c>
      <c r="CG80" s="22">
        <v>0</v>
      </c>
      <c r="CH80" s="22">
        <v>0</v>
      </c>
      <c r="CI80" s="22">
        <v>0</v>
      </c>
      <c r="CJ80" s="22">
        <v>0</v>
      </c>
      <c r="CK80" s="22">
        <v>0</v>
      </c>
      <c r="CL80" s="22">
        <v>0</v>
      </c>
      <c r="CM80" s="22">
        <v>0</v>
      </c>
      <c r="CN80" s="22">
        <v>0</v>
      </c>
      <c r="CO80" s="22">
        <v>0</v>
      </c>
      <c r="CP80" s="22">
        <v>0</v>
      </c>
      <c r="CQ80" s="22">
        <v>0</v>
      </c>
    </row>
    <row r="81" spans="1:95" s="22" customFormat="1" x14ac:dyDescent="0.25">
      <c r="A81" s="31" t="str">
        <f>"1.3, сб.2024"</f>
        <v>1.3, сб.2024</v>
      </c>
      <c r="B81" s="20" t="s">
        <v>101</v>
      </c>
      <c r="C81" s="21" t="str">
        <f>"10,0"</f>
        <v>10,0</v>
      </c>
      <c r="D81" s="21">
        <v>0.05</v>
      </c>
      <c r="E81" s="21">
        <v>0.05</v>
      </c>
      <c r="F81" s="21">
        <v>8.25</v>
      </c>
      <c r="G81" s="21">
        <v>0</v>
      </c>
      <c r="H81" s="21">
        <v>0.08</v>
      </c>
      <c r="I81" s="21">
        <v>74.754000000000005</v>
      </c>
      <c r="J81" s="21">
        <v>5.36</v>
      </c>
      <c r="K81" s="21">
        <v>0.25</v>
      </c>
      <c r="L81" s="21">
        <v>5.36</v>
      </c>
      <c r="M81" s="21">
        <v>0</v>
      </c>
      <c r="N81" s="21">
        <v>0.08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0.02</v>
      </c>
      <c r="U81" s="21">
        <v>0</v>
      </c>
      <c r="V81" s="21">
        <v>1.5</v>
      </c>
      <c r="W81" s="21">
        <v>1.2</v>
      </c>
      <c r="X81" s="21">
        <v>0</v>
      </c>
      <c r="Y81" s="21">
        <v>1.9</v>
      </c>
      <c r="Z81" s="21">
        <v>0.02</v>
      </c>
      <c r="AA81" s="21">
        <v>59</v>
      </c>
      <c r="AB81" s="21">
        <v>38</v>
      </c>
      <c r="AC81" s="21">
        <v>65.3</v>
      </c>
      <c r="AD81" s="21">
        <v>0.1</v>
      </c>
      <c r="AE81" s="21">
        <v>0</v>
      </c>
      <c r="AF81" s="21">
        <v>0.01</v>
      </c>
      <c r="AG81" s="21">
        <v>0</v>
      </c>
      <c r="AH81" s="21">
        <v>0.02</v>
      </c>
      <c r="AI81" s="21">
        <v>0</v>
      </c>
      <c r="AJ81" s="22">
        <v>0</v>
      </c>
      <c r="AK81" s="22">
        <v>2.6</v>
      </c>
      <c r="AL81" s="22">
        <v>2.5</v>
      </c>
      <c r="AM81" s="22">
        <v>4.7</v>
      </c>
      <c r="AN81" s="22">
        <v>2.8</v>
      </c>
      <c r="AO81" s="22">
        <v>1.1000000000000001</v>
      </c>
      <c r="AP81" s="22">
        <v>3</v>
      </c>
      <c r="AQ81" s="22">
        <v>2.7</v>
      </c>
      <c r="AR81" s="22">
        <v>2.6</v>
      </c>
      <c r="AS81" s="22">
        <v>2.2000000000000002</v>
      </c>
      <c r="AT81" s="22">
        <v>1.6</v>
      </c>
      <c r="AU81" s="22">
        <v>3.6</v>
      </c>
      <c r="AV81" s="22">
        <v>2.2000000000000002</v>
      </c>
      <c r="AW81" s="22">
        <v>1.5</v>
      </c>
      <c r="AX81" s="22">
        <v>8.9</v>
      </c>
      <c r="AY81" s="22">
        <v>0</v>
      </c>
      <c r="AZ81" s="22">
        <v>3</v>
      </c>
      <c r="BA81" s="22">
        <v>3.4</v>
      </c>
      <c r="BB81" s="22">
        <v>2.6</v>
      </c>
      <c r="BC81" s="22">
        <v>0.6</v>
      </c>
      <c r="BD81" s="22">
        <v>0.37</v>
      </c>
      <c r="BE81" s="22">
        <v>0.08</v>
      </c>
      <c r="BF81" s="22">
        <v>7.0000000000000007E-2</v>
      </c>
      <c r="BG81" s="22">
        <v>0.19</v>
      </c>
      <c r="BH81" s="22">
        <v>0.24</v>
      </c>
      <c r="BI81" s="22">
        <v>0.78</v>
      </c>
      <c r="BJ81" s="22">
        <v>0</v>
      </c>
      <c r="BK81" s="22">
        <v>2.46</v>
      </c>
      <c r="BL81" s="22">
        <v>0</v>
      </c>
      <c r="BM81" s="22">
        <v>0.75</v>
      </c>
      <c r="BN81" s="22">
        <v>0</v>
      </c>
      <c r="BO81" s="22">
        <v>0</v>
      </c>
      <c r="BP81" s="22">
        <v>0</v>
      </c>
      <c r="BQ81" s="22">
        <v>0</v>
      </c>
      <c r="BR81" s="22">
        <v>0.28999999999999998</v>
      </c>
      <c r="BS81" s="22">
        <v>2.27</v>
      </c>
      <c r="BT81" s="22">
        <v>0</v>
      </c>
      <c r="BU81" s="22">
        <v>0</v>
      </c>
      <c r="BV81" s="22">
        <v>0.08</v>
      </c>
      <c r="BW81" s="22">
        <v>0.01</v>
      </c>
      <c r="BX81" s="22">
        <v>0</v>
      </c>
      <c r="BY81" s="22">
        <v>0</v>
      </c>
      <c r="BZ81" s="22">
        <v>0</v>
      </c>
      <c r="CA81" s="22">
        <v>0</v>
      </c>
      <c r="CB81" s="22">
        <v>1.6</v>
      </c>
      <c r="CC81" s="23"/>
      <c r="CD81" s="23"/>
      <c r="CE81" s="22">
        <v>65.33</v>
      </c>
      <c r="CG81" s="22">
        <v>0</v>
      </c>
      <c r="CH81" s="22">
        <v>0</v>
      </c>
      <c r="CI81" s="22">
        <v>0</v>
      </c>
      <c r="CJ81" s="22">
        <v>0</v>
      </c>
      <c r="CK81" s="22">
        <v>0</v>
      </c>
      <c r="CL81" s="22">
        <v>0</v>
      </c>
      <c r="CM81" s="22">
        <v>0</v>
      </c>
      <c r="CN81" s="22">
        <v>0</v>
      </c>
      <c r="CO81" s="22">
        <v>0</v>
      </c>
      <c r="CP81" s="22">
        <v>0</v>
      </c>
      <c r="CQ81" s="22">
        <v>0</v>
      </c>
    </row>
    <row r="82" spans="1:95" s="22" customFormat="1" x14ac:dyDescent="0.25">
      <c r="A82" s="31" t="str">
        <f>"146, сб. 2024"</f>
        <v>146, сб. 2024</v>
      </c>
      <c r="B82" s="20" t="s">
        <v>110</v>
      </c>
      <c r="C82" s="21" t="str">
        <f>"180,0"</f>
        <v>180,0</v>
      </c>
      <c r="D82" s="21">
        <v>3.66</v>
      </c>
      <c r="E82" s="21">
        <v>0.81</v>
      </c>
      <c r="F82" s="21">
        <v>5.71</v>
      </c>
      <c r="G82" s="21">
        <v>0.62</v>
      </c>
      <c r="H82" s="21">
        <v>26.01</v>
      </c>
      <c r="I82" s="21">
        <v>168.6517308</v>
      </c>
      <c r="J82" s="21">
        <v>3.99</v>
      </c>
      <c r="K82" s="21">
        <v>0.16</v>
      </c>
      <c r="L82" s="21">
        <v>0</v>
      </c>
      <c r="M82" s="21">
        <v>0</v>
      </c>
      <c r="N82" s="21">
        <v>3.05</v>
      </c>
      <c r="O82" s="21">
        <v>21.01</v>
      </c>
      <c r="P82" s="21">
        <v>1.96</v>
      </c>
      <c r="Q82" s="21">
        <v>0</v>
      </c>
      <c r="R82" s="21">
        <v>0</v>
      </c>
      <c r="S82" s="21">
        <v>0.33</v>
      </c>
      <c r="T82" s="21">
        <v>2.52</v>
      </c>
      <c r="U82" s="21">
        <v>265.51</v>
      </c>
      <c r="V82" s="21">
        <v>804.82</v>
      </c>
      <c r="W82" s="21">
        <v>44.76</v>
      </c>
      <c r="X82" s="21">
        <v>34.200000000000003</v>
      </c>
      <c r="Y82" s="21">
        <v>100.25</v>
      </c>
      <c r="Z82" s="21">
        <v>1.26</v>
      </c>
      <c r="AA82" s="21">
        <v>25.54</v>
      </c>
      <c r="AB82" s="21">
        <v>45.94</v>
      </c>
      <c r="AC82" s="21">
        <v>51.7</v>
      </c>
      <c r="AD82" s="21">
        <v>0.22</v>
      </c>
      <c r="AE82" s="21">
        <v>0.14000000000000001</v>
      </c>
      <c r="AF82" s="21">
        <v>0.12</v>
      </c>
      <c r="AG82" s="21">
        <v>1.62</v>
      </c>
      <c r="AH82" s="21">
        <v>3</v>
      </c>
      <c r="AI82" s="21">
        <v>12.45</v>
      </c>
      <c r="AJ82" s="22">
        <v>0</v>
      </c>
      <c r="AK82" s="22">
        <v>37.71</v>
      </c>
      <c r="AL82" s="22">
        <v>59.35</v>
      </c>
      <c r="AM82" s="22">
        <v>75.12</v>
      </c>
      <c r="AN82" s="22">
        <v>88.46</v>
      </c>
      <c r="AO82" s="22">
        <v>15.12</v>
      </c>
      <c r="AP82" s="22">
        <v>59.64</v>
      </c>
      <c r="AQ82" s="22">
        <v>30.53</v>
      </c>
      <c r="AR82" s="22">
        <v>60.85</v>
      </c>
      <c r="AS82" s="22">
        <v>85.21</v>
      </c>
      <c r="AT82" s="22">
        <v>232.41</v>
      </c>
      <c r="AU82" s="22">
        <v>103.4</v>
      </c>
      <c r="AV82" s="22">
        <v>21.56</v>
      </c>
      <c r="AW82" s="22">
        <v>60.2</v>
      </c>
      <c r="AX82" s="22">
        <v>323.54000000000002</v>
      </c>
      <c r="AY82" s="22">
        <v>0</v>
      </c>
      <c r="AZ82" s="22">
        <v>45.18</v>
      </c>
      <c r="BA82" s="22">
        <v>41.07</v>
      </c>
      <c r="BB82" s="22">
        <v>44.94</v>
      </c>
      <c r="BC82" s="22">
        <v>19.16</v>
      </c>
      <c r="BD82" s="22">
        <v>0.21</v>
      </c>
      <c r="BE82" s="22">
        <v>0.05</v>
      </c>
      <c r="BF82" s="22">
        <v>0.04</v>
      </c>
      <c r="BG82" s="22">
        <v>0.1</v>
      </c>
      <c r="BH82" s="22">
        <v>0.13</v>
      </c>
      <c r="BI82" s="22">
        <v>0.44</v>
      </c>
      <c r="BJ82" s="22">
        <v>0</v>
      </c>
      <c r="BK82" s="22">
        <v>1.46</v>
      </c>
      <c r="BL82" s="22">
        <v>0</v>
      </c>
      <c r="BM82" s="22">
        <v>0.44</v>
      </c>
      <c r="BN82" s="22">
        <v>0</v>
      </c>
      <c r="BO82" s="22">
        <v>0</v>
      </c>
      <c r="BP82" s="22">
        <v>0</v>
      </c>
      <c r="BQ82" s="22">
        <v>0.05</v>
      </c>
      <c r="BR82" s="22">
        <v>0.17</v>
      </c>
      <c r="BS82" s="22">
        <v>1.48</v>
      </c>
      <c r="BT82" s="22">
        <v>0</v>
      </c>
      <c r="BU82" s="22">
        <v>0</v>
      </c>
      <c r="BV82" s="22">
        <v>0.18</v>
      </c>
      <c r="BW82" s="22">
        <v>0</v>
      </c>
      <c r="BX82" s="22">
        <v>0</v>
      </c>
      <c r="BY82" s="22">
        <v>0</v>
      </c>
      <c r="BZ82" s="22">
        <v>0</v>
      </c>
      <c r="CA82" s="22">
        <v>0</v>
      </c>
      <c r="CB82" s="22">
        <v>146</v>
      </c>
      <c r="CC82" s="23"/>
      <c r="CD82" s="23"/>
      <c r="CE82" s="22">
        <v>33.200000000000003</v>
      </c>
      <c r="CG82" s="22">
        <v>0</v>
      </c>
      <c r="CH82" s="22">
        <v>0</v>
      </c>
      <c r="CI82" s="22">
        <v>0</v>
      </c>
      <c r="CJ82" s="22">
        <v>0</v>
      </c>
      <c r="CK82" s="22">
        <v>0</v>
      </c>
      <c r="CL82" s="22">
        <v>0</v>
      </c>
      <c r="CM82" s="22">
        <v>0</v>
      </c>
      <c r="CN82" s="22">
        <v>0</v>
      </c>
      <c r="CO82" s="22">
        <v>0</v>
      </c>
      <c r="CP82" s="22">
        <v>0</v>
      </c>
      <c r="CQ82" s="22">
        <v>0.63</v>
      </c>
    </row>
    <row r="83" spans="1:95" s="22" customFormat="1" ht="31.5" x14ac:dyDescent="0.25">
      <c r="A83" s="31" t="str">
        <f>"83, сб.2024"</f>
        <v>83, сб.2024</v>
      </c>
      <c r="B83" s="20" t="s">
        <v>129</v>
      </c>
      <c r="C83" s="21" t="str">
        <f>"50,0"</f>
        <v>50,0</v>
      </c>
      <c r="D83" s="21">
        <v>7.75</v>
      </c>
      <c r="E83" s="21">
        <v>0.37</v>
      </c>
      <c r="F83" s="21">
        <v>5.86</v>
      </c>
      <c r="G83" s="21">
        <v>0</v>
      </c>
      <c r="H83" s="21">
        <v>7.92</v>
      </c>
      <c r="I83" s="21">
        <v>115.19404323999998</v>
      </c>
      <c r="J83" s="21">
        <v>0.79</v>
      </c>
      <c r="K83" s="21">
        <v>2.6</v>
      </c>
      <c r="L83" s="21">
        <v>0.79</v>
      </c>
      <c r="M83" s="21">
        <v>0</v>
      </c>
      <c r="N83" s="21">
        <v>0.82</v>
      </c>
      <c r="O83" s="21">
        <v>6.61</v>
      </c>
      <c r="P83" s="21">
        <v>0.49</v>
      </c>
      <c r="Q83" s="21">
        <v>0</v>
      </c>
      <c r="R83" s="21">
        <v>0</v>
      </c>
      <c r="S83" s="21">
        <v>7.0000000000000007E-2</v>
      </c>
      <c r="T83" s="21">
        <v>1.01</v>
      </c>
      <c r="U83" s="21">
        <v>202.32</v>
      </c>
      <c r="V83" s="21">
        <v>130.25</v>
      </c>
      <c r="W83" s="21">
        <v>23.22</v>
      </c>
      <c r="X83" s="21">
        <v>14.58</v>
      </c>
      <c r="Y83" s="21">
        <v>78.47</v>
      </c>
      <c r="Z83" s="21">
        <v>0.48</v>
      </c>
      <c r="AA83" s="21">
        <v>7.35</v>
      </c>
      <c r="AB83" s="21">
        <v>1.02</v>
      </c>
      <c r="AC83" s="21">
        <v>2.86</v>
      </c>
      <c r="AD83" s="21">
        <v>1.97</v>
      </c>
      <c r="AE83" s="21">
        <v>7.0000000000000007E-2</v>
      </c>
      <c r="AF83" s="21">
        <v>0.06</v>
      </c>
      <c r="AG83" s="21">
        <v>1.38</v>
      </c>
      <c r="AH83" s="21">
        <v>0.6</v>
      </c>
      <c r="AI83" s="21">
        <v>0.18</v>
      </c>
      <c r="AJ83" s="22">
        <v>0</v>
      </c>
      <c r="AK83" s="22">
        <v>0</v>
      </c>
      <c r="AL83" s="22">
        <v>0</v>
      </c>
      <c r="AM83" s="22">
        <v>0</v>
      </c>
      <c r="AN83" s="22">
        <v>0</v>
      </c>
      <c r="AO83" s="22">
        <v>0</v>
      </c>
      <c r="AP83" s="22">
        <v>0</v>
      </c>
      <c r="AQ83" s="22">
        <v>0</v>
      </c>
      <c r="AR83" s="22">
        <v>0</v>
      </c>
      <c r="AS83" s="22">
        <v>0</v>
      </c>
      <c r="AT83" s="22">
        <v>0</v>
      </c>
      <c r="AU83" s="22">
        <v>0</v>
      </c>
      <c r="AV83" s="22">
        <v>0</v>
      </c>
      <c r="AW83" s="22">
        <v>0</v>
      </c>
      <c r="AX83" s="22">
        <v>0</v>
      </c>
      <c r="AY83" s="22">
        <v>0</v>
      </c>
      <c r="AZ83" s="22">
        <v>0</v>
      </c>
      <c r="BA83" s="22">
        <v>0</v>
      </c>
      <c r="BB83" s="22">
        <v>0</v>
      </c>
      <c r="BC83" s="22">
        <v>0</v>
      </c>
      <c r="BD83" s="22">
        <v>0</v>
      </c>
      <c r="BE83" s="22">
        <v>0</v>
      </c>
      <c r="BF83" s="22">
        <v>0</v>
      </c>
      <c r="BG83" s="22">
        <v>0</v>
      </c>
      <c r="BH83" s="22">
        <v>0</v>
      </c>
      <c r="BI83" s="22">
        <v>0</v>
      </c>
      <c r="BJ83" s="22">
        <v>0</v>
      </c>
      <c r="BK83" s="22">
        <v>0.22</v>
      </c>
      <c r="BL83" s="22">
        <v>0</v>
      </c>
      <c r="BM83" s="22">
        <v>0.14000000000000001</v>
      </c>
      <c r="BN83" s="22">
        <v>0.01</v>
      </c>
      <c r="BO83" s="22">
        <v>0.02</v>
      </c>
      <c r="BP83" s="22">
        <v>0</v>
      </c>
      <c r="BQ83" s="22">
        <v>0</v>
      </c>
      <c r="BR83" s="22">
        <v>0</v>
      </c>
      <c r="BS83" s="22">
        <v>0.83</v>
      </c>
      <c r="BT83" s="22">
        <v>0</v>
      </c>
      <c r="BU83" s="22">
        <v>0</v>
      </c>
      <c r="BV83" s="22">
        <v>2.36</v>
      </c>
      <c r="BW83" s="22">
        <v>0</v>
      </c>
      <c r="BX83" s="22">
        <v>0</v>
      </c>
      <c r="BY83" s="22">
        <v>0</v>
      </c>
      <c r="BZ83" s="22">
        <v>0</v>
      </c>
      <c r="CA83" s="22">
        <v>0</v>
      </c>
      <c r="CB83" s="22">
        <v>39.18</v>
      </c>
      <c r="CC83" s="23"/>
      <c r="CD83" s="23"/>
      <c r="CE83" s="22">
        <v>7.52</v>
      </c>
      <c r="CG83" s="22">
        <v>0</v>
      </c>
      <c r="CH83" s="22">
        <v>0</v>
      </c>
      <c r="CI83" s="22">
        <v>0</v>
      </c>
      <c r="CJ83" s="22">
        <v>0</v>
      </c>
      <c r="CK83" s="22">
        <v>0</v>
      </c>
      <c r="CL83" s="22">
        <v>0</v>
      </c>
      <c r="CM83" s="22">
        <v>0</v>
      </c>
      <c r="CN83" s="22">
        <v>0</v>
      </c>
      <c r="CO83" s="22">
        <v>0</v>
      </c>
      <c r="CP83" s="22">
        <v>0</v>
      </c>
      <c r="CQ83" s="22">
        <v>0.3</v>
      </c>
    </row>
    <row r="84" spans="1:95" s="22" customFormat="1" x14ac:dyDescent="0.25">
      <c r="A84" s="31" t="str">
        <f>"248, сб. 2024"</f>
        <v>248, сб. 2024</v>
      </c>
      <c r="B84" s="20" t="s">
        <v>104</v>
      </c>
      <c r="C84" s="21" t="str">
        <f>"50,0"</f>
        <v>50,0</v>
      </c>
      <c r="D84" s="21">
        <v>0.61</v>
      </c>
      <c r="E84" s="21">
        <v>0.02</v>
      </c>
      <c r="F84" s="21">
        <v>2.21</v>
      </c>
      <c r="G84" s="21">
        <v>0.03</v>
      </c>
      <c r="H84" s="21">
        <v>3.59</v>
      </c>
      <c r="I84" s="21">
        <v>36.517982249999996</v>
      </c>
      <c r="J84" s="21">
        <v>1.61</v>
      </c>
      <c r="K84" s="21">
        <v>0.08</v>
      </c>
      <c r="L84" s="21">
        <v>0</v>
      </c>
      <c r="M84" s="21">
        <v>0</v>
      </c>
      <c r="N84" s="21">
        <v>1.9</v>
      </c>
      <c r="O84" s="21">
        <v>1.46</v>
      </c>
      <c r="P84" s="21">
        <v>0.23</v>
      </c>
      <c r="Q84" s="21">
        <v>0</v>
      </c>
      <c r="R84" s="21">
        <v>0</v>
      </c>
      <c r="S84" s="21">
        <v>0.18</v>
      </c>
      <c r="T84" s="21">
        <v>0.75</v>
      </c>
      <c r="U84" s="21">
        <v>195.55</v>
      </c>
      <c r="V84" s="21">
        <v>63.58</v>
      </c>
      <c r="W84" s="21">
        <v>4.5199999999999996</v>
      </c>
      <c r="X84" s="21">
        <v>4.57</v>
      </c>
      <c r="Y84" s="21">
        <v>8.59</v>
      </c>
      <c r="Z84" s="21">
        <v>0.21</v>
      </c>
      <c r="AA84" s="21">
        <v>10.62</v>
      </c>
      <c r="AB84" s="21">
        <v>397.92</v>
      </c>
      <c r="AC84" s="21">
        <v>100.59</v>
      </c>
      <c r="AD84" s="21">
        <v>0.15</v>
      </c>
      <c r="AE84" s="21">
        <v>0.01</v>
      </c>
      <c r="AF84" s="21">
        <v>0.01</v>
      </c>
      <c r="AG84" s="21">
        <v>0.15</v>
      </c>
      <c r="AH84" s="21">
        <v>0.28999999999999998</v>
      </c>
      <c r="AI84" s="21">
        <v>1.36</v>
      </c>
      <c r="AJ84" s="22">
        <v>0</v>
      </c>
      <c r="AK84" s="22">
        <v>11.91</v>
      </c>
      <c r="AL84" s="22">
        <v>10.79</v>
      </c>
      <c r="AM84" s="22">
        <v>19.61</v>
      </c>
      <c r="AN84" s="22">
        <v>7.15</v>
      </c>
      <c r="AO84" s="22">
        <v>3.8</v>
      </c>
      <c r="AP84" s="22">
        <v>8.33</v>
      </c>
      <c r="AQ84" s="22">
        <v>3.1</v>
      </c>
      <c r="AR84" s="22">
        <v>12.18</v>
      </c>
      <c r="AS84" s="22">
        <v>8.9499999999999993</v>
      </c>
      <c r="AT84" s="22">
        <v>10.07</v>
      </c>
      <c r="AU84" s="22">
        <v>12.01</v>
      </c>
      <c r="AV84" s="22">
        <v>5.25</v>
      </c>
      <c r="AW84" s="22">
        <v>8.64</v>
      </c>
      <c r="AX84" s="22">
        <v>74.28</v>
      </c>
      <c r="AY84" s="22">
        <v>0</v>
      </c>
      <c r="AZ84" s="22">
        <v>22.21</v>
      </c>
      <c r="BA84" s="22">
        <v>12.46</v>
      </c>
      <c r="BB84" s="22">
        <v>6.53</v>
      </c>
      <c r="BC84" s="22">
        <v>4.74</v>
      </c>
      <c r="BD84" s="22">
        <v>0.1</v>
      </c>
      <c r="BE84" s="22">
        <v>0.02</v>
      </c>
      <c r="BF84" s="22">
        <v>0.02</v>
      </c>
      <c r="BG84" s="22">
        <v>0.05</v>
      </c>
      <c r="BH84" s="22">
        <v>0.06</v>
      </c>
      <c r="BI84" s="22">
        <v>0.21</v>
      </c>
      <c r="BJ84" s="22">
        <v>0</v>
      </c>
      <c r="BK84" s="22">
        <v>0.65</v>
      </c>
      <c r="BL84" s="22">
        <v>0</v>
      </c>
      <c r="BM84" s="22">
        <v>0.2</v>
      </c>
      <c r="BN84" s="22">
        <v>0</v>
      </c>
      <c r="BO84" s="22">
        <v>0</v>
      </c>
      <c r="BP84" s="22">
        <v>0</v>
      </c>
      <c r="BQ84" s="22">
        <v>0.02</v>
      </c>
      <c r="BR84" s="22">
        <v>0.08</v>
      </c>
      <c r="BS84" s="22">
        <v>0.6</v>
      </c>
      <c r="BT84" s="22">
        <v>0</v>
      </c>
      <c r="BU84" s="22">
        <v>0</v>
      </c>
      <c r="BV84" s="22">
        <v>0.04</v>
      </c>
      <c r="BW84" s="22">
        <v>0</v>
      </c>
      <c r="BX84" s="22">
        <v>0</v>
      </c>
      <c r="BY84" s="22">
        <v>0</v>
      </c>
      <c r="BZ84" s="22">
        <v>0</v>
      </c>
      <c r="CA84" s="22">
        <v>0</v>
      </c>
      <c r="CB84" s="22">
        <v>54.2</v>
      </c>
      <c r="CC84" s="23"/>
      <c r="CD84" s="23"/>
      <c r="CE84" s="22">
        <v>76.94</v>
      </c>
      <c r="CG84" s="22">
        <v>0</v>
      </c>
      <c r="CH84" s="22">
        <v>0</v>
      </c>
      <c r="CI84" s="22">
        <v>0</v>
      </c>
      <c r="CJ84" s="22">
        <v>0</v>
      </c>
      <c r="CK84" s="22">
        <v>0</v>
      </c>
      <c r="CL84" s="22">
        <v>0</v>
      </c>
      <c r="CM84" s="22">
        <v>0</v>
      </c>
      <c r="CN84" s="22">
        <v>0</v>
      </c>
      <c r="CO84" s="22">
        <v>0</v>
      </c>
      <c r="CP84" s="22">
        <v>0.5</v>
      </c>
      <c r="CQ84" s="22">
        <v>0.5</v>
      </c>
    </row>
    <row r="85" spans="1:95" s="15" customFormat="1" x14ac:dyDescent="0.25">
      <c r="A85" s="32" t="str">
        <f>"302, сб. 2024"</f>
        <v>302, сб. 2024</v>
      </c>
      <c r="B85" s="17" t="s">
        <v>181</v>
      </c>
      <c r="C85" s="18" t="str">
        <f>"180,0"</f>
        <v>180,0</v>
      </c>
      <c r="D85" s="18">
        <v>0.22</v>
      </c>
      <c r="E85" s="18">
        <v>0</v>
      </c>
      <c r="F85" s="18">
        <v>0.05</v>
      </c>
      <c r="G85" s="18">
        <v>0.01</v>
      </c>
      <c r="H85" s="18">
        <v>8.58</v>
      </c>
      <c r="I85" s="18">
        <v>34.628021999999994</v>
      </c>
      <c r="J85" s="18">
        <v>0</v>
      </c>
      <c r="K85" s="18">
        <v>0</v>
      </c>
      <c r="L85" s="18">
        <v>0</v>
      </c>
      <c r="M85" s="18">
        <v>0</v>
      </c>
      <c r="N85" s="18">
        <v>8.3800000000000008</v>
      </c>
      <c r="O85" s="18">
        <v>0</v>
      </c>
      <c r="P85" s="18">
        <v>0.2</v>
      </c>
      <c r="Q85" s="18">
        <v>0</v>
      </c>
      <c r="R85" s="18">
        <v>0</v>
      </c>
      <c r="S85" s="18">
        <v>0.36</v>
      </c>
      <c r="T85" s="18">
        <v>0.09</v>
      </c>
      <c r="U85" s="18">
        <v>0.78</v>
      </c>
      <c r="V85" s="18">
        <v>9.27</v>
      </c>
      <c r="W85" s="18">
        <v>2.46</v>
      </c>
      <c r="X85" s="18">
        <v>0.66</v>
      </c>
      <c r="Y85" s="18">
        <v>1.21</v>
      </c>
      <c r="Z85" s="18">
        <v>0.06</v>
      </c>
      <c r="AA85" s="18">
        <v>0</v>
      </c>
      <c r="AB85" s="18">
        <v>0.5</v>
      </c>
      <c r="AC85" s="18">
        <v>0.13</v>
      </c>
      <c r="AD85" s="18">
        <v>0.01</v>
      </c>
      <c r="AE85" s="18">
        <v>0</v>
      </c>
      <c r="AF85" s="18">
        <v>0</v>
      </c>
      <c r="AG85" s="18">
        <v>0.01</v>
      </c>
      <c r="AH85" s="18">
        <v>0.01</v>
      </c>
      <c r="AI85" s="18">
        <v>1.01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  <c r="BN85" s="15">
        <v>0</v>
      </c>
      <c r="BO85" s="15">
        <v>0</v>
      </c>
      <c r="BP85" s="15">
        <v>0</v>
      </c>
      <c r="BQ85" s="15">
        <v>0</v>
      </c>
      <c r="BR85" s="15">
        <v>0</v>
      </c>
      <c r="BS85" s="15">
        <v>0</v>
      </c>
      <c r="BT85" s="15">
        <v>0</v>
      </c>
      <c r="BU85" s="15">
        <v>0</v>
      </c>
      <c r="BV85" s="15">
        <v>0</v>
      </c>
      <c r="BW85" s="15">
        <v>0</v>
      </c>
      <c r="BX85" s="15">
        <v>0</v>
      </c>
      <c r="BY85" s="15">
        <v>0</v>
      </c>
      <c r="BZ85" s="15">
        <v>0</v>
      </c>
      <c r="CA85" s="15">
        <v>0</v>
      </c>
      <c r="CB85" s="15">
        <v>170.32</v>
      </c>
      <c r="CC85" s="19"/>
      <c r="CD85" s="19"/>
      <c r="CE85" s="15">
        <v>0.08</v>
      </c>
      <c r="CG85" s="15">
        <v>0</v>
      </c>
      <c r="CH85" s="15">
        <v>0</v>
      </c>
      <c r="CI85" s="15">
        <v>0</v>
      </c>
      <c r="CJ85" s="15">
        <v>0</v>
      </c>
      <c r="CK85" s="15">
        <v>0</v>
      </c>
      <c r="CL85" s="15">
        <v>0</v>
      </c>
      <c r="CM85" s="15">
        <v>0</v>
      </c>
      <c r="CN85" s="15">
        <v>0</v>
      </c>
      <c r="CO85" s="15">
        <v>0</v>
      </c>
      <c r="CP85" s="15">
        <v>9</v>
      </c>
      <c r="CQ85" s="15">
        <v>0</v>
      </c>
    </row>
    <row r="86" spans="1:95" s="26" customFormat="1" x14ac:dyDescent="0.25">
      <c r="A86" s="33"/>
      <c r="B86" s="24" t="s">
        <v>106</v>
      </c>
      <c r="C86" s="25"/>
      <c r="D86" s="25">
        <v>14.66</v>
      </c>
      <c r="E86" s="25">
        <v>1.25</v>
      </c>
      <c r="F86" s="25">
        <v>22.38</v>
      </c>
      <c r="G86" s="25">
        <v>0.66</v>
      </c>
      <c r="H86" s="25">
        <v>61.68</v>
      </c>
      <c r="I86" s="25">
        <v>503.4</v>
      </c>
      <c r="J86" s="25">
        <v>11.82</v>
      </c>
      <c r="K86" s="25">
        <v>3.08</v>
      </c>
      <c r="L86" s="25">
        <v>6.21</v>
      </c>
      <c r="M86" s="25">
        <v>0</v>
      </c>
      <c r="N86" s="25">
        <v>14.86</v>
      </c>
      <c r="O86" s="25">
        <v>42.93</v>
      </c>
      <c r="P86" s="25">
        <v>3.88</v>
      </c>
      <c r="Q86" s="25">
        <v>0</v>
      </c>
      <c r="R86" s="25">
        <v>0</v>
      </c>
      <c r="S86" s="25">
        <v>1.04</v>
      </c>
      <c r="T86" s="25">
        <v>4.83</v>
      </c>
      <c r="U86" s="25">
        <v>664.17</v>
      </c>
      <c r="V86" s="25">
        <v>1049.33</v>
      </c>
      <c r="W86" s="25">
        <v>83.06</v>
      </c>
      <c r="X86" s="25">
        <v>63.91</v>
      </c>
      <c r="Y86" s="25">
        <v>216.51</v>
      </c>
      <c r="Z86" s="25">
        <v>2.62</v>
      </c>
      <c r="AA86" s="25">
        <v>102.51</v>
      </c>
      <c r="AB86" s="25">
        <v>483.38</v>
      </c>
      <c r="AC86" s="25">
        <v>220.57</v>
      </c>
      <c r="AD86" s="25">
        <v>2.84</v>
      </c>
      <c r="AE86" s="25">
        <v>0.27</v>
      </c>
      <c r="AF86" s="25">
        <v>0.23</v>
      </c>
      <c r="AG86" s="25">
        <v>3.64</v>
      </c>
      <c r="AH86" s="25">
        <v>4.8600000000000003</v>
      </c>
      <c r="AI86" s="25">
        <v>15</v>
      </c>
      <c r="AJ86" s="26">
        <v>0</v>
      </c>
      <c r="AK86" s="26">
        <v>52.21</v>
      </c>
      <c r="AL86" s="26">
        <v>72.63</v>
      </c>
      <c r="AM86" s="26">
        <v>99.43</v>
      </c>
      <c r="AN86" s="26">
        <v>98.41</v>
      </c>
      <c r="AO86" s="26">
        <v>20.02</v>
      </c>
      <c r="AP86" s="26">
        <v>70.97</v>
      </c>
      <c r="AQ86" s="26">
        <v>36.33</v>
      </c>
      <c r="AR86" s="26">
        <v>75.64</v>
      </c>
      <c r="AS86" s="26">
        <v>96.36</v>
      </c>
      <c r="AT86" s="26">
        <v>244.08</v>
      </c>
      <c r="AU86" s="26">
        <v>119.01</v>
      </c>
      <c r="AV86" s="26">
        <v>29</v>
      </c>
      <c r="AW86" s="26">
        <v>70.349999999999994</v>
      </c>
      <c r="AX86" s="26">
        <v>406.72</v>
      </c>
      <c r="AY86" s="26">
        <v>0</v>
      </c>
      <c r="AZ86" s="26">
        <v>70.38</v>
      </c>
      <c r="BA86" s="26">
        <v>56.94</v>
      </c>
      <c r="BB86" s="26">
        <v>54.07</v>
      </c>
      <c r="BC86" s="26">
        <v>24.5</v>
      </c>
      <c r="BD86" s="26">
        <v>0.68</v>
      </c>
      <c r="BE86" s="26">
        <v>0.15</v>
      </c>
      <c r="BF86" s="26">
        <v>0.13</v>
      </c>
      <c r="BG86" s="26">
        <v>0.34</v>
      </c>
      <c r="BH86" s="26">
        <v>0.44</v>
      </c>
      <c r="BI86" s="26">
        <v>1.43</v>
      </c>
      <c r="BJ86" s="26">
        <v>0</v>
      </c>
      <c r="BK86" s="26">
        <v>4.79</v>
      </c>
      <c r="BL86" s="26">
        <v>0</v>
      </c>
      <c r="BM86" s="26">
        <v>1.53</v>
      </c>
      <c r="BN86" s="26">
        <v>0.01</v>
      </c>
      <c r="BO86" s="26">
        <v>0.02</v>
      </c>
      <c r="BP86" s="26">
        <v>0</v>
      </c>
      <c r="BQ86" s="26">
        <v>7.0000000000000007E-2</v>
      </c>
      <c r="BR86" s="26">
        <v>0.53</v>
      </c>
      <c r="BS86" s="26">
        <v>5.19</v>
      </c>
      <c r="BT86" s="26">
        <v>0</v>
      </c>
      <c r="BU86" s="26">
        <v>0</v>
      </c>
      <c r="BV86" s="26">
        <v>2.66</v>
      </c>
      <c r="BW86" s="26">
        <v>0.01</v>
      </c>
      <c r="BX86" s="26">
        <v>0</v>
      </c>
      <c r="BY86" s="26">
        <v>0</v>
      </c>
      <c r="BZ86" s="26">
        <v>0</v>
      </c>
      <c r="CA86" s="26">
        <v>0</v>
      </c>
      <c r="CB86" s="26">
        <v>422.61</v>
      </c>
      <c r="CC86" s="13"/>
      <c r="CD86" s="13">
        <f>$I$86/$I$95*100</f>
        <v>45.351759925765094</v>
      </c>
      <c r="CE86" s="26">
        <v>183.08</v>
      </c>
      <c r="CG86" s="26">
        <v>0</v>
      </c>
      <c r="CH86" s="26">
        <v>0</v>
      </c>
      <c r="CI86" s="26">
        <v>0</v>
      </c>
      <c r="CJ86" s="26">
        <v>0</v>
      </c>
      <c r="CK86" s="26">
        <v>0</v>
      </c>
      <c r="CL86" s="26">
        <v>0</v>
      </c>
      <c r="CM86" s="26">
        <v>0</v>
      </c>
      <c r="CN86" s="26">
        <v>0</v>
      </c>
      <c r="CO86" s="26">
        <v>0</v>
      </c>
      <c r="CP86" s="26">
        <v>9.5</v>
      </c>
      <c r="CQ86" s="26">
        <v>1.43</v>
      </c>
    </row>
    <row r="87" spans="1:95" x14ac:dyDescent="0.25">
      <c r="B87" s="16" t="s">
        <v>107</v>
      </c>
    </row>
    <row r="88" spans="1:95" s="22" customFormat="1" x14ac:dyDescent="0.25">
      <c r="A88" s="31" t="str">
        <f>"34, сб.2024"</f>
        <v>34, сб.2024</v>
      </c>
      <c r="B88" s="20" t="s">
        <v>130</v>
      </c>
      <c r="C88" s="21" t="str">
        <f>"60,0"</f>
        <v>60,0</v>
      </c>
      <c r="D88" s="21">
        <v>0.83</v>
      </c>
      <c r="E88" s="21">
        <v>0</v>
      </c>
      <c r="F88" s="21">
        <v>2.7</v>
      </c>
      <c r="G88" s="21">
        <v>0</v>
      </c>
      <c r="H88" s="21">
        <v>4.97</v>
      </c>
      <c r="I88" s="21">
        <v>44.383006948000002</v>
      </c>
      <c r="J88" s="21">
        <v>0</v>
      </c>
      <c r="K88" s="21">
        <v>0</v>
      </c>
      <c r="L88" s="21">
        <v>0</v>
      </c>
      <c r="M88" s="21">
        <v>0</v>
      </c>
      <c r="N88" s="21">
        <v>3.25</v>
      </c>
      <c r="O88" s="21">
        <v>0.37</v>
      </c>
      <c r="P88" s="21">
        <v>1.35</v>
      </c>
      <c r="Q88" s="21">
        <v>0</v>
      </c>
      <c r="R88" s="21">
        <v>0</v>
      </c>
      <c r="S88" s="21">
        <v>0.09</v>
      </c>
      <c r="T88" s="21">
        <v>0.73</v>
      </c>
      <c r="U88" s="21">
        <v>45.74</v>
      </c>
      <c r="V88" s="21">
        <v>85.68</v>
      </c>
      <c r="W88" s="21">
        <v>13.96</v>
      </c>
      <c r="X88" s="21">
        <v>12.62</v>
      </c>
      <c r="Y88" s="21">
        <v>23.51</v>
      </c>
      <c r="Z88" s="21">
        <v>0.44</v>
      </c>
      <c r="AA88" s="21">
        <v>0</v>
      </c>
      <c r="AB88" s="21">
        <v>2010.85</v>
      </c>
      <c r="AC88" s="21">
        <v>401.5</v>
      </c>
      <c r="AD88" s="21">
        <v>0.12</v>
      </c>
      <c r="AE88" s="21">
        <v>0.02</v>
      </c>
      <c r="AF88" s="21">
        <v>0.02</v>
      </c>
      <c r="AG88" s="21">
        <v>0.24</v>
      </c>
      <c r="AH88" s="21">
        <v>0.43</v>
      </c>
      <c r="AI88" s="21">
        <v>1.58</v>
      </c>
      <c r="AJ88" s="22">
        <v>0</v>
      </c>
      <c r="AK88" s="22">
        <v>33.69</v>
      </c>
      <c r="AL88" s="22">
        <v>31.51</v>
      </c>
      <c r="AM88" s="22">
        <v>43.45</v>
      </c>
      <c r="AN88" s="22">
        <v>46.95</v>
      </c>
      <c r="AO88" s="22">
        <v>8.34</v>
      </c>
      <c r="AP88" s="22">
        <v>30.66</v>
      </c>
      <c r="AQ88" s="22">
        <v>7.47</v>
      </c>
      <c r="AR88" s="22">
        <v>27</v>
      </c>
      <c r="AS88" s="22">
        <v>30.22</v>
      </c>
      <c r="AT88" s="22">
        <v>55.3</v>
      </c>
      <c r="AU88" s="22">
        <v>132.33000000000001</v>
      </c>
      <c r="AV88" s="22">
        <v>11.56</v>
      </c>
      <c r="AW88" s="22">
        <v>28.34</v>
      </c>
      <c r="AX88" s="22">
        <v>128.81</v>
      </c>
      <c r="AY88" s="22">
        <v>0</v>
      </c>
      <c r="AZ88" s="22">
        <v>29.49</v>
      </c>
      <c r="BA88" s="22">
        <v>33.99</v>
      </c>
      <c r="BB88" s="22">
        <v>22.53</v>
      </c>
      <c r="BC88" s="22">
        <v>7.88</v>
      </c>
      <c r="BD88" s="22">
        <v>0</v>
      </c>
      <c r="BE88" s="22">
        <v>0</v>
      </c>
      <c r="BF88" s="22">
        <v>0</v>
      </c>
      <c r="BG88" s="22">
        <v>0</v>
      </c>
      <c r="BH88" s="22">
        <v>0</v>
      </c>
      <c r="BI88" s="22">
        <v>0</v>
      </c>
      <c r="BJ88" s="22">
        <v>0</v>
      </c>
      <c r="BK88" s="22">
        <v>0</v>
      </c>
      <c r="BL88" s="22">
        <v>0</v>
      </c>
      <c r="BM88" s="22">
        <v>0</v>
      </c>
      <c r="BN88" s="22">
        <v>0</v>
      </c>
      <c r="BO88" s="22">
        <v>0</v>
      </c>
      <c r="BP88" s="22">
        <v>0</v>
      </c>
      <c r="BQ88" s="22">
        <v>0</v>
      </c>
      <c r="BR88" s="22">
        <v>0</v>
      </c>
      <c r="BS88" s="22">
        <v>0</v>
      </c>
      <c r="BT88" s="22">
        <v>0</v>
      </c>
      <c r="BU88" s="22">
        <v>0</v>
      </c>
      <c r="BV88" s="22">
        <v>0</v>
      </c>
      <c r="BW88" s="22">
        <v>0</v>
      </c>
      <c r="BX88" s="22">
        <v>0</v>
      </c>
      <c r="BY88" s="22">
        <v>0</v>
      </c>
      <c r="BZ88" s="22">
        <v>0</v>
      </c>
      <c r="CA88" s="22">
        <v>0</v>
      </c>
      <c r="CB88" s="22">
        <v>43.01</v>
      </c>
      <c r="CC88" s="23"/>
      <c r="CD88" s="23"/>
      <c r="CE88" s="22">
        <v>335.14</v>
      </c>
      <c r="CG88" s="22">
        <v>0</v>
      </c>
      <c r="CH88" s="22">
        <v>0</v>
      </c>
      <c r="CI88" s="22">
        <v>0</v>
      </c>
      <c r="CJ88" s="22">
        <v>0</v>
      </c>
      <c r="CK88" s="22">
        <v>0</v>
      </c>
      <c r="CL88" s="22">
        <v>0</v>
      </c>
      <c r="CM88" s="22">
        <v>0</v>
      </c>
      <c r="CN88" s="22">
        <v>0</v>
      </c>
      <c r="CO88" s="22">
        <v>0</v>
      </c>
      <c r="CP88" s="22">
        <v>0.6</v>
      </c>
      <c r="CQ88" s="22">
        <v>0.2</v>
      </c>
    </row>
    <row r="89" spans="1:95" s="22" customFormat="1" x14ac:dyDescent="0.25">
      <c r="A89" s="31" t="str">
        <f>"56, сб.2024"</f>
        <v>56, сб.2024</v>
      </c>
      <c r="B89" s="20" t="s">
        <v>131</v>
      </c>
      <c r="C89" s="21" t="str">
        <f>"200,0"</f>
        <v>200,0</v>
      </c>
      <c r="D89" s="21">
        <v>1.93</v>
      </c>
      <c r="E89" s="21">
        <v>0.22</v>
      </c>
      <c r="F89" s="21">
        <v>4.59</v>
      </c>
      <c r="G89" s="21">
        <v>0</v>
      </c>
      <c r="H89" s="21">
        <v>14.01</v>
      </c>
      <c r="I89" s="21">
        <v>103.732956</v>
      </c>
      <c r="J89" s="21">
        <v>3.17</v>
      </c>
      <c r="K89" s="21">
        <v>0.1</v>
      </c>
      <c r="L89" s="21">
        <v>3.17</v>
      </c>
      <c r="M89" s="21">
        <v>0</v>
      </c>
      <c r="N89" s="21">
        <v>1.98</v>
      </c>
      <c r="O89" s="21">
        <v>10.61</v>
      </c>
      <c r="P89" s="21">
        <v>1.42</v>
      </c>
      <c r="Q89" s="21">
        <v>0</v>
      </c>
      <c r="R89" s="21">
        <v>0</v>
      </c>
      <c r="S89" s="21">
        <v>0.3</v>
      </c>
      <c r="T89" s="21">
        <v>1.6</v>
      </c>
      <c r="U89" s="21">
        <v>244.87</v>
      </c>
      <c r="V89" s="21">
        <v>349.31</v>
      </c>
      <c r="W89" s="21">
        <v>19.38</v>
      </c>
      <c r="X89" s="21">
        <v>18.600000000000001</v>
      </c>
      <c r="Y89" s="21">
        <v>54.88</v>
      </c>
      <c r="Z89" s="21">
        <v>0.7</v>
      </c>
      <c r="AA89" s="21">
        <v>21.36</v>
      </c>
      <c r="AB89" s="21">
        <v>796.48</v>
      </c>
      <c r="AC89" s="21">
        <v>201.32</v>
      </c>
      <c r="AD89" s="21">
        <v>0.23</v>
      </c>
      <c r="AE89" s="21">
        <v>0.06</v>
      </c>
      <c r="AF89" s="21">
        <v>0.05</v>
      </c>
      <c r="AG89" s="21">
        <v>0.77</v>
      </c>
      <c r="AH89" s="21">
        <v>1.42</v>
      </c>
      <c r="AI89" s="21">
        <v>5.37</v>
      </c>
      <c r="AJ89" s="22">
        <v>0</v>
      </c>
      <c r="AK89" s="22">
        <v>32.22</v>
      </c>
      <c r="AL89" s="22">
        <v>38.54</v>
      </c>
      <c r="AM89" s="22">
        <v>51.7</v>
      </c>
      <c r="AN89" s="22">
        <v>49.03</v>
      </c>
      <c r="AO89" s="22">
        <v>11.24</v>
      </c>
      <c r="AP89" s="22">
        <v>33.99</v>
      </c>
      <c r="AQ89" s="22">
        <v>16.66</v>
      </c>
      <c r="AR89" s="22">
        <v>43.73</v>
      </c>
      <c r="AS89" s="22">
        <v>49.18</v>
      </c>
      <c r="AT89" s="22">
        <v>104.46</v>
      </c>
      <c r="AU89" s="22">
        <v>73.17</v>
      </c>
      <c r="AV89" s="22">
        <v>15.42</v>
      </c>
      <c r="AW89" s="22">
        <v>36.770000000000003</v>
      </c>
      <c r="AX89" s="22">
        <v>265.54000000000002</v>
      </c>
      <c r="AY89" s="22">
        <v>0</v>
      </c>
      <c r="AZ89" s="22">
        <v>56.4</v>
      </c>
      <c r="BA89" s="22">
        <v>34.409999999999997</v>
      </c>
      <c r="BB89" s="22">
        <v>27.52</v>
      </c>
      <c r="BC89" s="22">
        <v>14.85</v>
      </c>
      <c r="BD89" s="22">
        <v>0.13</v>
      </c>
      <c r="BE89" s="22">
        <v>0.03</v>
      </c>
      <c r="BF89" s="22">
        <v>0.03</v>
      </c>
      <c r="BG89" s="22">
        <v>7.0000000000000007E-2</v>
      </c>
      <c r="BH89" s="22">
        <v>0.09</v>
      </c>
      <c r="BI89" s="22">
        <v>0.28000000000000003</v>
      </c>
      <c r="BJ89" s="22">
        <v>0</v>
      </c>
      <c r="BK89" s="22">
        <v>0.91</v>
      </c>
      <c r="BL89" s="22">
        <v>0</v>
      </c>
      <c r="BM89" s="22">
        <v>0.27</v>
      </c>
      <c r="BN89" s="22">
        <v>0</v>
      </c>
      <c r="BO89" s="22">
        <v>0</v>
      </c>
      <c r="BP89" s="22">
        <v>0</v>
      </c>
      <c r="BQ89" s="22">
        <v>0</v>
      </c>
      <c r="BR89" s="22">
        <v>0.1</v>
      </c>
      <c r="BS89" s="22">
        <v>0.89</v>
      </c>
      <c r="BT89" s="22">
        <v>0</v>
      </c>
      <c r="BU89" s="22">
        <v>0</v>
      </c>
      <c r="BV89" s="22">
        <v>0.1</v>
      </c>
      <c r="BW89" s="22">
        <v>0</v>
      </c>
      <c r="BX89" s="22">
        <v>0</v>
      </c>
      <c r="BY89" s="22">
        <v>0</v>
      </c>
      <c r="BZ89" s="22">
        <v>0</v>
      </c>
      <c r="CA89" s="22">
        <v>0</v>
      </c>
      <c r="CB89" s="22">
        <v>227.7</v>
      </c>
      <c r="CC89" s="23"/>
      <c r="CD89" s="23"/>
      <c r="CE89" s="22">
        <v>154.11000000000001</v>
      </c>
      <c r="CG89" s="22">
        <v>0</v>
      </c>
      <c r="CH89" s="22">
        <v>0</v>
      </c>
      <c r="CI89" s="22">
        <v>0</v>
      </c>
      <c r="CJ89" s="22">
        <v>0</v>
      </c>
      <c r="CK89" s="22">
        <v>0</v>
      </c>
      <c r="CL89" s="22">
        <v>0</v>
      </c>
      <c r="CM89" s="22">
        <v>0</v>
      </c>
      <c r="CN89" s="22">
        <v>0</v>
      </c>
      <c r="CO89" s="22">
        <v>0</v>
      </c>
      <c r="CP89" s="22">
        <v>0</v>
      </c>
      <c r="CQ89" s="22">
        <v>0.2</v>
      </c>
    </row>
    <row r="90" spans="1:95" s="22" customFormat="1" ht="31.5" x14ac:dyDescent="0.25">
      <c r="A90" s="31" t="str">
        <f>"143, сб. 2024"</f>
        <v>143, сб. 2024</v>
      </c>
      <c r="B90" s="20" t="s">
        <v>132</v>
      </c>
      <c r="C90" s="21" t="str">
        <f>"200,0"</f>
        <v>200,0</v>
      </c>
      <c r="D90" s="21">
        <v>20.78</v>
      </c>
      <c r="E90" s="21">
        <v>14.41</v>
      </c>
      <c r="F90" s="21">
        <v>16.329999999999998</v>
      </c>
      <c r="G90" s="21">
        <v>0</v>
      </c>
      <c r="H90" s="21">
        <v>31.91</v>
      </c>
      <c r="I90" s="21">
        <v>310.27892092980989</v>
      </c>
      <c r="J90" s="21">
        <v>5.14</v>
      </c>
      <c r="K90" s="21">
        <v>0</v>
      </c>
      <c r="L90" s="21">
        <v>5.14</v>
      </c>
      <c r="M90" s="21">
        <v>0</v>
      </c>
      <c r="N90" s="21">
        <v>5.07</v>
      </c>
      <c r="O90" s="21">
        <v>13.26</v>
      </c>
      <c r="P90" s="21">
        <v>2.71</v>
      </c>
      <c r="Q90" s="21">
        <v>0</v>
      </c>
      <c r="R90" s="21">
        <v>0</v>
      </c>
      <c r="S90" s="21">
        <v>0.39</v>
      </c>
      <c r="T90" s="21">
        <v>3.55</v>
      </c>
      <c r="U90" s="21">
        <v>334.59</v>
      </c>
      <c r="V90" s="21">
        <v>594.23</v>
      </c>
      <c r="W90" s="21">
        <v>41.32</v>
      </c>
      <c r="X90" s="21">
        <v>42.89</v>
      </c>
      <c r="Y90" s="21">
        <v>174.7</v>
      </c>
      <c r="Z90" s="21">
        <v>2.16</v>
      </c>
      <c r="AA90" s="21">
        <v>31.15</v>
      </c>
      <c r="AB90" s="21">
        <v>2870.97</v>
      </c>
      <c r="AC90" s="21">
        <v>780.44</v>
      </c>
      <c r="AD90" s="21">
        <v>0.81</v>
      </c>
      <c r="AE90" s="21">
        <v>0.1</v>
      </c>
      <c r="AF90" s="21">
        <v>0.13</v>
      </c>
      <c r="AG90" s="21">
        <v>5.84</v>
      </c>
      <c r="AH90" s="21">
        <v>13.61</v>
      </c>
      <c r="AI90" s="21">
        <v>2.68</v>
      </c>
      <c r="AJ90" s="22">
        <v>0</v>
      </c>
      <c r="AK90" s="22">
        <v>50.19</v>
      </c>
      <c r="AL90" s="22">
        <v>57.16</v>
      </c>
      <c r="AM90" s="22">
        <v>80.09</v>
      </c>
      <c r="AN90" s="22">
        <v>73.319999999999993</v>
      </c>
      <c r="AO90" s="22">
        <v>15.15</v>
      </c>
      <c r="AP90" s="22">
        <v>54.02</v>
      </c>
      <c r="AQ90" s="22">
        <v>21.47</v>
      </c>
      <c r="AR90" s="22">
        <v>57.77</v>
      </c>
      <c r="AS90" s="22">
        <v>72.510000000000005</v>
      </c>
      <c r="AT90" s="22">
        <v>158.21</v>
      </c>
      <c r="AU90" s="22">
        <v>124.18</v>
      </c>
      <c r="AV90" s="22">
        <v>22.39</v>
      </c>
      <c r="AW90" s="22">
        <v>55.19</v>
      </c>
      <c r="AX90" s="22">
        <v>323.99</v>
      </c>
      <c r="AY90" s="22">
        <v>0</v>
      </c>
      <c r="AZ90" s="22">
        <v>60.76</v>
      </c>
      <c r="BA90" s="22">
        <v>49.38</v>
      </c>
      <c r="BB90" s="22">
        <v>38.450000000000003</v>
      </c>
      <c r="BC90" s="22">
        <v>19.350000000000001</v>
      </c>
      <c r="BD90" s="22">
        <v>0</v>
      </c>
      <c r="BE90" s="22">
        <v>0</v>
      </c>
      <c r="BF90" s="22">
        <v>0</v>
      </c>
      <c r="BG90" s="22">
        <v>0</v>
      </c>
      <c r="BH90" s="22">
        <v>0</v>
      </c>
      <c r="BI90" s="22">
        <v>0</v>
      </c>
      <c r="BJ90" s="22">
        <v>0</v>
      </c>
      <c r="BK90" s="22">
        <v>0.06</v>
      </c>
      <c r="BL90" s="22">
        <v>0</v>
      </c>
      <c r="BM90" s="22">
        <v>0.01</v>
      </c>
      <c r="BN90" s="22">
        <v>0</v>
      </c>
      <c r="BO90" s="22">
        <v>0</v>
      </c>
      <c r="BP90" s="22">
        <v>0</v>
      </c>
      <c r="BQ90" s="22">
        <v>0</v>
      </c>
      <c r="BR90" s="22">
        <v>0</v>
      </c>
      <c r="BS90" s="22">
        <v>0.12</v>
      </c>
      <c r="BT90" s="22">
        <v>0</v>
      </c>
      <c r="BU90" s="22">
        <v>0</v>
      </c>
      <c r="BV90" s="22">
        <v>0.09</v>
      </c>
      <c r="BW90" s="22">
        <v>0</v>
      </c>
      <c r="BX90" s="22">
        <v>0</v>
      </c>
      <c r="BY90" s="22">
        <v>0</v>
      </c>
      <c r="BZ90" s="22">
        <v>0</v>
      </c>
      <c r="CA90" s="22">
        <v>0</v>
      </c>
      <c r="CB90" s="22">
        <v>199.98</v>
      </c>
      <c r="CC90" s="23"/>
      <c r="CD90" s="23"/>
      <c r="CE90" s="22">
        <v>509.65</v>
      </c>
      <c r="CG90" s="22">
        <v>0</v>
      </c>
      <c r="CH90" s="22">
        <v>0</v>
      </c>
      <c r="CI90" s="22">
        <v>0</v>
      </c>
      <c r="CJ90" s="22">
        <v>0</v>
      </c>
      <c r="CK90" s="22">
        <v>0</v>
      </c>
      <c r="CL90" s="22">
        <v>0</v>
      </c>
      <c r="CM90" s="22">
        <v>0</v>
      </c>
      <c r="CN90" s="22">
        <v>0</v>
      </c>
      <c r="CO90" s="22">
        <v>0</v>
      </c>
      <c r="CP90" s="22">
        <v>0</v>
      </c>
      <c r="CQ90" s="22">
        <v>1.22</v>
      </c>
    </row>
    <row r="91" spans="1:95" s="22" customFormat="1" x14ac:dyDescent="0.25">
      <c r="A91" s="31" t="str">
        <f>"302, сб. 2024"</f>
        <v>302, сб. 2024</v>
      </c>
      <c r="B91" s="20" t="s">
        <v>180</v>
      </c>
      <c r="C91" s="21" t="str">
        <f>"200,0"</f>
        <v>200,0</v>
      </c>
      <c r="D91" s="21">
        <v>0.25</v>
      </c>
      <c r="E91" s="21">
        <v>0</v>
      </c>
      <c r="F91" s="21">
        <v>0.05</v>
      </c>
      <c r="G91" s="21">
        <v>0.01</v>
      </c>
      <c r="H91" s="21">
        <v>9.5399999999999991</v>
      </c>
      <c r="I91" s="21">
        <v>38.475580000000001</v>
      </c>
      <c r="J91" s="21">
        <v>0</v>
      </c>
      <c r="K91" s="21">
        <v>0</v>
      </c>
      <c r="L91" s="21">
        <v>0</v>
      </c>
      <c r="M91" s="21">
        <v>0</v>
      </c>
      <c r="N91" s="21">
        <v>9.31</v>
      </c>
      <c r="O91" s="21">
        <v>0</v>
      </c>
      <c r="P91" s="21">
        <v>0.23</v>
      </c>
      <c r="Q91" s="21">
        <v>0</v>
      </c>
      <c r="R91" s="21">
        <v>0</v>
      </c>
      <c r="S91" s="21">
        <v>0.4</v>
      </c>
      <c r="T91" s="21">
        <v>0.1</v>
      </c>
      <c r="U91" s="21">
        <v>0.87</v>
      </c>
      <c r="V91" s="21">
        <v>10.3</v>
      </c>
      <c r="W91" s="21">
        <v>2.73</v>
      </c>
      <c r="X91" s="21">
        <v>0.73</v>
      </c>
      <c r="Y91" s="21">
        <v>1.34</v>
      </c>
      <c r="Z91" s="21">
        <v>0.06</v>
      </c>
      <c r="AA91" s="21">
        <v>0</v>
      </c>
      <c r="AB91" s="21">
        <v>0.56000000000000005</v>
      </c>
      <c r="AC91" s="21">
        <v>0.14000000000000001</v>
      </c>
      <c r="AD91" s="21">
        <v>0.01</v>
      </c>
      <c r="AE91" s="21">
        <v>0</v>
      </c>
      <c r="AF91" s="21">
        <v>0</v>
      </c>
      <c r="AG91" s="21">
        <v>0.01</v>
      </c>
      <c r="AH91" s="21">
        <v>0.01</v>
      </c>
      <c r="AI91" s="21">
        <v>1.1200000000000001</v>
      </c>
      <c r="AJ91" s="22">
        <v>0</v>
      </c>
      <c r="AK91" s="22">
        <v>0</v>
      </c>
      <c r="AL91" s="22">
        <v>0</v>
      </c>
      <c r="AM91" s="22">
        <v>0</v>
      </c>
      <c r="AN91" s="22">
        <v>0</v>
      </c>
      <c r="AO91" s="22">
        <v>0</v>
      </c>
      <c r="AP91" s="22">
        <v>0</v>
      </c>
      <c r="AQ91" s="22">
        <v>0</v>
      </c>
      <c r="AR91" s="22">
        <v>0</v>
      </c>
      <c r="AS91" s="22">
        <v>0</v>
      </c>
      <c r="AT91" s="22">
        <v>0</v>
      </c>
      <c r="AU91" s="22">
        <v>0</v>
      </c>
      <c r="AV91" s="22">
        <v>0</v>
      </c>
      <c r="AW91" s="22">
        <v>0</v>
      </c>
      <c r="AX91" s="22">
        <v>0</v>
      </c>
      <c r="AY91" s="22">
        <v>0</v>
      </c>
      <c r="AZ91" s="22">
        <v>0</v>
      </c>
      <c r="BA91" s="22">
        <v>0</v>
      </c>
      <c r="BB91" s="22">
        <v>0</v>
      </c>
      <c r="BC91" s="22">
        <v>0</v>
      </c>
      <c r="BD91" s="22">
        <v>0</v>
      </c>
      <c r="BE91" s="22">
        <v>0</v>
      </c>
      <c r="BF91" s="22">
        <v>0</v>
      </c>
      <c r="BG91" s="22">
        <v>0</v>
      </c>
      <c r="BH91" s="22">
        <v>0</v>
      </c>
      <c r="BI91" s="22">
        <v>0</v>
      </c>
      <c r="BJ91" s="22">
        <v>0</v>
      </c>
      <c r="BK91" s="22">
        <v>0</v>
      </c>
      <c r="BL91" s="22">
        <v>0</v>
      </c>
      <c r="BM91" s="22">
        <v>0</v>
      </c>
      <c r="BN91" s="22">
        <v>0</v>
      </c>
      <c r="BO91" s="22">
        <v>0</v>
      </c>
      <c r="BP91" s="22">
        <v>0</v>
      </c>
      <c r="BQ91" s="22">
        <v>0</v>
      </c>
      <c r="BR91" s="22">
        <v>0</v>
      </c>
      <c r="BS91" s="22">
        <v>0</v>
      </c>
      <c r="BT91" s="22">
        <v>0</v>
      </c>
      <c r="BU91" s="22">
        <v>0</v>
      </c>
      <c r="BV91" s="22">
        <v>0</v>
      </c>
      <c r="BW91" s="22">
        <v>0</v>
      </c>
      <c r="BX91" s="22">
        <v>0</v>
      </c>
      <c r="BY91" s="22">
        <v>0</v>
      </c>
      <c r="BZ91" s="22">
        <v>0</v>
      </c>
      <c r="CA91" s="22">
        <v>0</v>
      </c>
      <c r="CB91" s="22">
        <v>189.24</v>
      </c>
      <c r="CC91" s="23"/>
      <c r="CD91" s="23"/>
      <c r="CE91" s="22">
        <v>0.09</v>
      </c>
      <c r="CG91" s="22">
        <v>0</v>
      </c>
      <c r="CH91" s="22">
        <v>0</v>
      </c>
      <c r="CI91" s="22">
        <v>0</v>
      </c>
      <c r="CJ91" s="22">
        <v>0</v>
      </c>
      <c r="CK91" s="22">
        <v>0</v>
      </c>
      <c r="CL91" s="22">
        <v>0</v>
      </c>
      <c r="CM91" s="22">
        <v>0</v>
      </c>
      <c r="CN91" s="22">
        <v>0</v>
      </c>
      <c r="CO91" s="22">
        <v>0</v>
      </c>
      <c r="CP91" s="22">
        <v>10</v>
      </c>
      <c r="CQ91" s="22">
        <v>0</v>
      </c>
    </row>
    <row r="92" spans="1:95" s="22" customFormat="1" x14ac:dyDescent="0.25">
      <c r="A92" s="31" t="str">
        <f>"1.5, сб. 2024"</f>
        <v>1.5, сб. 2024</v>
      </c>
      <c r="B92" s="20" t="s">
        <v>100</v>
      </c>
      <c r="C92" s="21" t="str">
        <f>"25,0"</f>
        <v>25,0</v>
      </c>
      <c r="D92" s="21">
        <v>1.98</v>
      </c>
      <c r="E92" s="21">
        <v>0</v>
      </c>
      <c r="F92" s="21">
        <v>0.25</v>
      </c>
      <c r="G92" s="21">
        <v>0</v>
      </c>
      <c r="H92" s="21">
        <v>12.9</v>
      </c>
      <c r="I92" s="21">
        <v>61.374999999999993</v>
      </c>
      <c r="J92" s="21">
        <v>0.05</v>
      </c>
      <c r="K92" s="21">
        <v>0</v>
      </c>
      <c r="L92" s="21">
        <v>0.05</v>
      </c>
      <c r="M92" s="21">
        <v>0</v>
      </c>
      <c r="N92" s="21">
        <v>0.53</v>
      </c>
      <c r="O92" s="21">
        <v>11.55</v>
      </c>
      <c r="P92" s="21">
        <v>0.83</v>
      </c>
      <c r="Q92" s="21">
        <v>0</v>
      </c>
      <c r="R92" s="21">
        <v>0</v>
      </c>
      <c r="S92" s="21">
        <v>0.08</v>
      </c>
      <c r="T92" s="21">
        <v>0.38</v>
      </c>
      <c r="U92" s="21">
        <v>0</v>
      </c>
      <c r="V92" s="21">
        <v>33.25</v>
      </c>
      <c r="W92" s="21">
        <v>5.75</v>
      </c>
      <c r="X92" s="21">
        <v>8.25</v>
      </c>
      <c r="Y92" s="21">
        <v>21.75</v>
      </c>
      <c r="Z92" s="21">
        <v>0.5</v>
      </c>
      <c r="AA92" s="21">
        <v>0</v>
      </c>
      <c r="AB92" s="21">
        <v>0</v>
      </c>
      <c r="AC92" s="21">
        <v>0</v>
      </c>
      <c r="AD92" s="21">
        <v>0.33</v>
      </c>
      <c r="AE92" s="21">
        <v>0.04</v>
      </c>
      <c r="AF92" s="21">
        <v>0.02</v>
      </c>
      <c r="AG92" s="21">
        <v>0.4</v>
      </c>
      <c r="AH92" s="21">
        <v>0.78</v>
      </c>
      <c r="AI92" s="21">
        <v>0</v>
      </c>
      <c r="AJ92" s="22">
        <v>0</v>
      </c>
      <c r="AK92" s="22">
        <v>0</v>
      </c>
      <c r="AL92" s="22">
        <v>0</v>
      </c>
      <c r="AM92" s="22">
        <v>0</v>
      </c>
      <c r="AN92" s="22">
        <v>0</v>
      </c>
      <c r="AO92" s="22">
        <v>0</v>
      </c>
      <c r="AP92" s="22">
        <v>0</v>
      </c>
      <c r="AQ92" s="22">
        <v>0</v>
      </c>
      <c r="AR92" s="22">
        <v>0</v>
      </c>
      <c r="AS92" s="22">
        <v>0</v>
      </c>
      <c r="AT92" s="22">
        <v>0</v>
      </c>
      <c r="AU92" s="22">
        <v>0</v>
      </c>
      <c r="AV92" s="22">
        <v>0</v>
      </c>
      <c r="AW92" s="22">
        <v>0</v>
      </c>
      <c r="AX92" s="22">
        <v>0</v>
      </c>
      <c r="AY92" s="22">
        <v>0</v>
      </c>
      <c r="AZ92" s="22">
        <v>0</v>
      </c>
      <c r="BA92" s="22">
        <v>0</v>
      </c>
      <c r="BB92" s="22">
        <v>0</v>
      </c>
      <c r="BC92" s="22">
        <v>0</v>
      </c>
      <c r="BD92" s="22">
        <v>0</v>
      </c>
      <c r="BE92" s="22">
        <v>0</v>
      </c>
      <c r="BF92" s="22">
        <v>0</v>
      </c>
      <c r="BG92" s="22">
        <v>0</v>
      </c>
      <c r="BH92" s="22">
        <v>0</v>
      </c>
      <c r="BI92" s="22">
        <v>0</v>
      </c>
      <c r="BJ92" s="22">
        <v>0</v>
      </c>
      <c r="BK92" s="22">
        <v>0</v>
      </c>
      <c r="BL92" s="22">
        <v>0</v>
      </c>
      <c r="BM92" s="22">
        <v>0</v>
      </c>
      <c r="BN92" s="22">
        <v>0</v>
      </c>
      <c r="BO92" s="22">
        <v>0</v>
      </c>
      <c r="BP92" s="22">
        <v>0</v>
      </c>
      <c r="BQ92" s="22">
        <v>0</v>
      </c>
      <c r="BR92" s="22">
        <v>0</v>
      </c>
      <c r="BS92" s="22">
        <v>0</v>
      </c>
      <c r="BT92" s="22">
        <v>0</v>
      </c>
      <c r="BU92" s="22">
        <v>0</v>
      </c>
      <c r="BV92" s="22">
        <v>0</v>
      </c>
      <c r="BW92" s="22">
        <v>0</v>
      </c>
      <c r="BX92" s="22">
        <v>0</v>
      </c>
      <c r="BY92" s="22">
        <v>0</v>
      </c>
      <c r="BZ92" s="22">
        <v>0</v>
      </c>
      <c r="CA92" s="22">
        <v>0</v>
      </c>
      <c r="CB92" s="22">
        <v>9.43</v>
      </c>
      <c r="CC92" s="23"/>
      <c r="CD92" s="23"/>
      <c r="CE92" s="22">
        <v>0</v>
      </c>
      <c r="CG92" s="22">
        <v>0</v>
      </c>
      <c r="CH92" s="22">
        <v>0</v>
      </c>
      <c r="CI92" s="22">
        <v>0</v>
      </c>
      <c r="CJ92" s="22">
        <v>0</v>
      </c>
      <c r="CK92" s="22">
        <v>0</v>
      </c>
      <c r="CL92" s="22">
        <v>0</v>
      </c>
      <c r="CM92" s="22">
        <v>0</v>
      </c>
      <c r="CN92" s="22">
        <v>0</v>
      </c>
      <c r="CO92" s="22">
        <v>0</v>
      </c>
      <c r="CP92" s="22">
        <v>0</v>
      </c>
      <c r="CQ92" s="22">
        <v>0</v>
      </c>
    </row>
    <row r="93" spans="1:95" s="15" customFormat="1" x14ac:dyDescent="0.25">
      <c r="A93" s="32" t="str">
        <f>"ТТК"</f>
        <v>ТТК</v>
      </c>
      <c r="B93" s="17" t="s">
        <v>113</v>
      </c>
      <c r="C93" s="18" t="str">
        <f>"25,0"</f>
        <v>25,0</v>
      </c>
      <c r="D93" s="18">
        <v>1.65</v>
      </c>
      <c r="E93" s="18">
        <v>0</v>
      </c>
      <c r="F93" s="18">
        <v>0.3</v>
      </c>
      <c r="G93" s="18">
        <v>0</v>
      </c>
      <c r="H93" s="18">
        <v>10.43</v>
      </c>
      <c r="I93" s="18">
        <v>48.344999999999999</v>
      </c>
      <c r="J93" s="18">
        <v>0.05</v>
      </c>
      <c r="K93" s="18">
        <v>0</v>
      </c>
      <c r="L93" s="18">
        <v>0.05</v>
      </c>
      <c r="M93" s="18">
        <v>0</v>
      </c>
      <c r="N93" s="18">
        <v>0.3</v>
      </c>
      <c r="O93" s="18">
        <v>8.0500000000000007</v>
      </c>
      <c r="P93" s="18">
        <v>2.08</v>
      </c>
      <c r="Q93" s="18">
        <v>0</v>
      </c>
      <c r="R93" s="18">
        <v>0</v>
      </c>
      <c r="S93" s="18">
        <v>0.25</v>
      </c>
      <c r="T93" s="18">
        <v>0.63</v>
      </c>
      <c r="U93" s="18">
        <v>0</v>
      </c>
      <c r="V93" s="18">
        <v>61.25</v>
      </c>
      <c r="W93" s="18">
        <v>8.75</v>
      </c>
      <c r="X93" s="18">
        <v>11.75</v>
      </c>
      <c r="Y93" s="18">
        <v>39.5</v>
      </c>
      <c r="Z93" s="18">
        <v>0.98</v>
      </c>
      <c r="AA93" s="18">
        <v>0</v>
      </c>
      <c r="AB93" s="18">
        <v>1.25</v>
      </c>
      <c r="AC93" s="18">
        <v>0.25</v>
      </c>
      <c r="AD93" s="18">
        <v>0.35</v>
      </c>
      <c r="AE93" s="18">
        <v>0.05</v>
      </c>
      <c r="AF93" s="18">
        <v>0.02</v>
      </c>
      <c r="AG93" s="18">
        <v>0.18</v>
      </c>
      <c r="AH93" s="18">
        <v>0.5</v>
      </c>
      <c r="AI93" s="18">
        <v>0</v>
      </c>
      <c r="AJ93" s="15">
        <v>0</v>
      </c>
      <c r="AK93" s="15">
        <v>80.5</v>
      </c>
      <c r="AL93" s="15">
        <v>62</v>
      </c>
      <c r="AM93" s="15">
        <v>106.75</v>
      </c>
      <c r="AN93" s="15">
        <v>55.75</v>
      </c>
      <c r="AO93" s="15">
        <v>23.25</v>
      </c>
      <c r="AP93" s="15">
        <v>49.5</v>
      </c>
      <c r="AQ93" s="15">
        <v>20</v>
      </c>
      <c r="AR93" s="15">
        <v>92.75</v>
      </c>
      <c r="AS93" s="15">
        <v>74.25</v>
      </c>
      <c r="AT93" s="15">
        <v>72.75</v>
      </c>
      <c r="AU93" s="15">
        <v>116</v>
      </c>
      <c r="AV93" s="15">
        <v>31</v>
      </c>
      <c r="AW93" s="15">
        <v>77.5</v>
      </c>
      <c r="AX93" s="15">
        <v>382.25</v>
      </c>
      <c r="AY93" s="15">
        <v>0</v>
      </c>
      <c r="AZ93" s="15">
        <v>131.5</v>
      </c>
      <c r="BA93" s="15">
        <v>72.75</v>
      </c>
      <c r="BB93" s="15">
        <v>45</v>
      </c>
      <c r="BC93" s="15">
        <v>32.5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0.04</v>
      </c>
      <c r="BL93" s="15">
        <v>0</v>
      </c>
      <c r="BM93" s="15">
        <v>0</v>
      </c>
      <c r="BN93" s="15">
        <v>0.01</v>
      </c>
      <c r="BO93" s="15">
        <v>0</v>
      </c>
      <c r="BP93" s="15">
        <v>0</v>
      </c>
      <c r="BQ93" s="15">
        <v>0</v>
      </c>
      <c r="BR93" s="15">
        <v>0</v>
      </c>
      <c r="BS93" s="15">
        <v>0.03</v>
      </c>
      <c r="BT93" s="15">
        <v>0</v>
      </c>
      <c r="BU93" s="15">
        <v>0</v>
      </c>
      <c r="BV93" s="15">
        <v>0.12</v>
      </c>
      <c r="BW93" s="15">
        <v>0.02</v>
      </c>
      <c r="BX93" s="15">
        <v>0</v>
      </c>
      <c r="BY93" s="15">
        <v>0</v>
      </c>
      <c r="BZ93" s="15">
        <v>0</v>
      </c>
      <c r="CA93" s="15">
        <v>0</v>
      </c>
      <c r="CB93" s="15">
        <v>11.75</v>
      </c>
      <c r="CC93" s="19"/>
      <c r="CD93" s="19"/>
      <c r="CE93" s="15">
        <v>0.21</v>
      </c>
      <c r="CG93" s="15">
        <v>0</v>
      </c>
      <c r="CH93" s="15">
        <v>0</v>
      </c>
      <c r="CI93" s="15">
        <v>0</v>
      </c>
      <c r="CJ93" s="15">
        <v>0</v>
      </c>
      <c r="CK93" s="15">
        <v>0</v>
      </c>
      <c r="CL93" s="15">
        <v>0</v>
      </c>
      <c r="CM93" s="15">
        <v>0</v>
      </c>
      <c r="CN93" s="15">
        <v>0</v>
      </c>
      <c r="CO93" s="15">
        <v>0</v>
      </c>
      <c r="CP93" s="15">
        <v>0</v>
      </c>
      <c r="CQ93" s="15">
        <v>0</v>
      </c>
    </row>
    <row r="94" spans="1:95" s="26" customFormat="1" x14ac:dyDescent="0.25">
      <c r="A94" s="33"/>
      <c r="B94" s="24" t="s">
        <v>114</v>
      </c>
      <c r="C94" s="25"/>
      <c r="D94" s="25">
        <v>27.4</v>
      </c>
      <c r="E94" s="25">
        <v>14.63</v>
      </c>
      <c r="F94" s="25">
        <v>24.22</v>
      </c>
      <c r="G94" s="25">
        <v>0.01</v>
      </c>
      <c r="H94" s="25">
        <v>83.75</v>
      </c>
      <c r="I94" s="25">
        <v>606.59</v>
      </c>
      <c r="J94" s="25">
        <v>8.41</v>
      </c>
      <c r="K94" s="25">
        <v>0.1</v>
      </c>
      <c r="L94" s="25">
        <v>8.41</v>
      </c>
      <c r="M94" s="25">
        <v>0</v>
      </c>
      <c r="N94" s="25">
        <v>20.420000000000002</v>
      </c>
      <c r="O94" s="25">
        <v>43.84</v>
      </c>
      <c r="P94" s="25">
        <v>8.6</v>
      </c>
      <c r="Q94" s="25">
        <v>0</v>
      </c>
      <c r="R94" s="25">
        <v>0</v>
      </c>
      <c r="S94" s="25">
        <v>1.5</v>
      </c>
      <c r="T94" s="25">
        <v>6.98</v>
      </c>
      <c r="U94" s="25">
        <v>626.07000000000005</v>
      </c>
      <c r="V94" s="25">
        <v>1134.03</v>
      </c>
      <c r="W94" s="25">
        <v>91.89</v>
      </c>
      <c r="X94" s="25">
        <v>94.84</v>
      </c>
      <c r="Y94" s="25">
        <v>315.68</v>
      </c>
      <c r="Z94" s="25">
        <v>4.84</v>
      </c>
      <c r="AA94" s="25">
        <v>52.51</v>
      </c>
      <c r="AB94" s="25">
        <v>5680.11</v>
      </c>
      <c r="AC94" s="25">
        <v>1383.65</v>
      </c>
      <c r="AD94" s="25">
        <v>1.84</v>
      </c>
      <c r="AE94" s="25">
        <v>0.27</v>
      </c>
      <c r="AF94" s="25">
        <v>0.24</v>
      </c>
      <c r="AG94" s="25">
        <v>7.44</v>
      </c>
      <c r="AH94" s="25">
        <v>16.75</v>
      </c>
      <c r="AI94" s="25">
        <v>10.76</v>
      </c>
      <c r="AJ94" s="26">
        <v>0</v>
      </c>
      <c r="AK94" s="26">
        <v>196.6</v>
      </c>
      <c r="AL94" s="26">
        <v>189.2</v>
      </c>
      <c r="AM94" s="26">
        <v>282</v>
      </c>
      <c r="AN94" s="26">
        <v>225.06</v>
      </c>
      <c r="AO94" s="26">
        <v>57.99</v>
      </c>
      <c r="AP94" s="26">
        <v>168.18</v>
      </c>
      <c r="AQ94" s="26">
        <v>65.599999999999994</v>
      </c>
      <c r="AR94" s="26">
        <v>221.25</v>
      </c>
      <c r="AS94" s="26">
        <v>226.16</v>
      </c>
      <c r="AT94" s="26">
        <v>390.72</v>
      </c>
      <c r="AU94" s="26">
        <v>445.68</v>
      </c>
      <c r="AV94" s="26">
        <v>80.37</v>
      </c>
      <c r="AW94" s="26">
        <v>197.81</v>
      </c>
      <c r="AX94" s="26">
        <v>1100.5899999999999</v>
      </c>
      <c r="AY94" s="26">
        <v>0</v>
      </c>
      <c r="AZ94" s="26">
        <v>278.14999999999998</v>
      </c>
      <c r="BA94" s="26">
        <v>190.53</v>
      </c>
      <c r="BB94" s="26">
        <v>133.5</v>
      </c>
      <c r="BC94" s="26">
        <v>74.58</v>
      </c>
      <c r="BD94" s="26">
        <v>0.13</v>
      </c>
      <c r="BE94" s="26">
        <v>0.03</v>
      </c>
      <c r="BF94" s="26">
        <v>0.03</v>
      </c>
      <c r="BG94" s="26">
        <v>7.0000000000000007E-2</v>
      </c>
      <c r="BH94" s="26">
        <v>0.09</v>
      </c>
      <c r="BI94" s="26">
        <v>0.28000000000000003</v>
      </c>
      <c r="BJ94" s="26">
        <v>0</v>
      </c>
      <c r="BK94" s="26">
        <v>1.01</v>
      </c>
      <c r="BL94" s="26">
        <v>0</v>
      </c>
      <c r="BM94" s="26">
        <v>0.28999999999999998</v>
      </c>
      <c r="BN94" s="26">
        <v>0.01</v>
      </c>
      <c r="BO94" s="26">
        <v>0</v>
      </c>
      <c r="BP94" s="26">
        <v>0</v>
      </c>
      <c r="BQ94" s="26">
        <v>0</v>
      </c>
      <c r="BR94" s="26">
        <v>0.11</v>
      </c>
      <c r="BS94" s="26">
        <v>1.04</v>
      </c>
      <c r="BT94" s="26">
        <v>0</v>
      </c>
      <c r="BU94" s="26">
        <v>0</v>
      </c>
      <c r="BV94" s="26">
        <v>0.31</v>
      </c>
      <c r="BW94" s="26">
        <v>0.02</v>
      </c>
      <c r="BX94" s="26">
        <v>0</v>
      </c>
      <c r="BY94" s="26">
        <v>0</v>
      </c>
      <c r="BZ94" s="26">
        <v>0</v>
      </c>
      <c r="CA94" s="26">
        <v>0</v>
      </c>
      <c r="CB94" s="26">
        <v>681.11</v>
      </c>
      <c r="CC94" s="13"/>
      <c r="CD94" s="13">
        <f>$I$94/$I$95*100</f>
        <v>54.648240074234913</v>
      </c>
      <c r="CE94" s="26">
        <v>999.2</v>
      </c>
      <c r="CG94" s="26">
        <v>0</v>
      </c>
      <c r="CH94" s="26">
        <v>0</v>
      </c>
      <c r="CI94" s="26">
        <v>0</v>
      </c>
      <c r="CJ94" s="26">
        <v>0</v>
      </c>
      <c r="CK94" s="26">
        <v>0</v>
      </c>
      <c r="CL94" s="26">
        <v>0</v>
      </c>
      <c r="CM94" s="26">
        <v>0</v>
      </c>
      <c r="CN94" s="26">
        <v>0</v>
      </c>
      <c r="CO94" s="26">
        <v>0</v>
      </c>
      <c r="CP94" s="26">
        <v>10.6</v>
      </c>
      <c r="CQ94" s="26">
        <v>1.62</v>
      </c>
    </row>
    <row r="95" spans="1:95" s="26" customFormat="1" x14ac:dyDescent="0.25">
      <c r="A95" s="33"/>
      <c r="B95" s="24" t="s">
        <v>115</v>
      </c>
      <c r="C95" s="25"/>
      <c r="D95" s="25">
        <v>42.06</v>
      </c>
      <c r="E95" s="25">
        <v>15.88</v>
      </c>
      <c r="F95" s="25">
        <v>46.59</v>
      </c>
      <c r="G95" s="25">
        <v>0.66</v>
      </c>
      <c r="H95" s="25">
        <v>145.43</v>
      </c>
      <c r="I95" s="25">
        <v>1109.99</v>
      </c>
      <c r="J95" s="25">
        <v>20.23</v>
      </c>
      <c r="K95" s="25">
        <v>3.18</v>
      </c>
      <c r="L95" s="25">
        <v>14.62</v>
      </c>
      <c r="M95" s="25">
        <v>0</v>
      </c>
      <c r="N95" s="25">
        <v>35.28</v>
      </c>
      <c r="O95" s="25">
        <v>86.77</v>
      </c>
      <c r="P95" s="25">
        <v>12.49</v>
      </c>
      <c r="Q95" s="25">
        <v>0</v>
      </c>
      <c r="R95" s="25">
        <v>0</v>
      </c>
      <c r="S95" s="25">
        <v>2.54</v>
      </c>
      <c r="T95" s="25">
        <v>11.81</v>
      </c>
      <c r="U95" s="25">
        <v>1290.23</v>
      </c>
      <c r="V95" s="25">
        <v>2183.36</v>
      </c>
      <c r="W95" s="25">
        <v>174.95</v>
      </c>
      <c r="X95" s="25">
        <v>158.75</v>
      </c>
      <c r="Y95" s="25">
        <v>532.19000000000005</v>
      </c>
      <c r="Z95" s="25">
        <v>7.47</v>
      </c>
      <c r="AA95" s="25">
        <v>155.03</v>
      </c>
      <c r="AB95" s="25">
        <v>6163.49</v>
      </c>
      <c r="AC95" s="25">
        <v>1604.22</v>
      </c>
      <c r="AD95" s="25">
        <v>4.68</v>
      </c>
      <c r="AE95" s="25">
        <v>0.54</v>
      </c>
      <c r="AF95" s="25">
        <v>0.47</v>
      </c>
      <c r="AG95" s="25">
        <v>11.07</v>
      </c>
      <c r="AH95" s="25">
        <v>21.61</v>
      </c>
      <c r="AI95" s="25">
        <v>25.76</v>
      </c>
      <c r="AJ95" s="26">
        <v>0</v>
      </c>
      <c r="AK95" s="26">
        <v>248.82</v>
      </c>
      <c r="AL95" s="26">
        <v>261.83999999999997</v>
      </c>
      <c r="AM95" s="26">
        <v>381.43</v>
      </c>
      <c r="AN95" s="26">
        <v>323.45999999999998</v>
      </c>
      <c r="AO95" s="26">
        <v>78.010000000000005</v>
      </c>
      <c r="AP95" s="26">
        <v>239.15</v>
      </c>
      <c r="AQ95" s="26">
        <v>101.93</v>
      </c>
      <c r="AR95" s="26">
        <v>296.89</v>
      </c>
      <c r="AS95" s="26">
        <v>322.52</v>
      </c>
      <c r="AT95" s="26">
        <v>634.80999999999995</v>
      </c>
      <c r="AU95" s="26">
        <v>564.69000000000005</v>
      </c>
      <c r="AV95" s="26">
        <v>109.37</v>
      </c>
      <c r="AW95" s="26">
        <v>268.14999999999998</v>
      </c>
      <c r="AX95" s="26">
        <v>1507.31</v>
      </c>
      <c r="AY95" s="26">
        <v>0</v>
      </c>
      <c r="AZ95" s="26">
        <v>348.54</v>
      </c>
      <c r="BA95" s="26">
        <v>247.46</v>
      </c>
      <c r="BB95" s="26">
        <v>187.57</v>
      </c>
      <c r="BC95" s="26">
        <v>99.08</v>
      </c>
      <c r="BD95" s="26">
        <v>0.81</v>
      </c>
      <c r="BE95" s="26">
        <v>0.18</v>
      </c>
      <c r="BF95" s="26">
        <v>0.16</v>
      </c>
      <c r="BG95" s="26">
        <v>0.41</v>
      </c>
      <c r="BH95" s="26">
        <v>0.53</v>
      </c>
      <c r="BI95" s="26">
        <v>1.7</v>
      </c>
      <c r="BJ95" s="26">
        <v>0</v>
      </c>
      <c r="BK95" s="26">
        <v>5.8</v>
      </c>
      <c r="BL95" s="26">
        <v>0</v>
      </c>
      <c r="BM95" s="26">
        <v>1.82</v>
      </c>
      <c r="BN95" s="26">
        <v>0.02</v>
      </c>
      <c r="BO95" s="26">
        <v>0.02</v>
      </c>
      <c r="BP95" s="26">
        <v>0</v>
      </c>
      <c r="BQ95" s="26">
        <v>7.0000000000000007E-2</v>
      </c>
      <c r="BR95" s="26">
        <v>0.64</v>
      </c>
      <c r="BS95" s="26">
        <v>6.22</v>
      </c>
      <c r="BT95" s="26">
        <v>0</v>
      </c>
      <c r="BU95" s="26">
        <v>0</v>
      </c>
      <c r="BV95" s="26">
        <v>2.97</v>
      </c>
      <c r="BW95" s="26">
        <v>0.04</v>
      </c>
      <c r="BX95" s="26">
        <v>0</v>
      </c>
      <c r="BY95" s="26">
        <v>0</v>
      </c>
      <c r="BZ95" s="26">
        <v>0</v>
      </c>
      <c r="CA95" s="26">
        <v>0</v>
      </c>
      <c r="CB95" s="26">
        <v>1103.72</v>
      </c>
      <c r="CC95" s="13"/>
      <c r="CD95" s="13"/>
      <c r="CE95" s="26">
        <v>1182.27</v>
      </c>
      <c r="CG95" s="26">
        <v>0</v>
      </c>
      <c r="CH95" s="26">
        <v>0</v>
      </c>
      <c r="CI95" s="26">
        <v>0</v>
      </c>
      <c r="CJ95" s="26">
        <v>0</v>
      </c>
      <c r="CK95" s="26">
        <v>0</v>
      </c>
      <c r="CL95" s="26">
        <v>0</v>
      </c>
      <c r="CM95" s="26">
        <v>0</v>
      </c>
      <c r="CN95" s="26">
        <v>0</v>
      </c>
      <c r="CO95" s="26">
        <v>0</v>
      </c>
      <c r="CP95" s="26">
        <v>20.100000000000001</v>
      </c>
      <c r="CQ95" s="26">
        <v>3.05</v>
      </c>
    </row>
    <row r="99" spans="1:95" x14ac:dyDescent="0.25">
      <c r="F99" s="9" t="s">
        <v>165</v>
      </c>
    </row>
    <row r="100" spans="1:95" ht="29.25" customHeight="1" x14ac:dyDescent="0.25">
      <c r="A100" s="42" t="s">
        <v>94</v>
      </c>
      <c r="B100" s="39" t="s">
        <v>95</v>
      </c>
      <c r="C100" s="39" t="s">
        <v>73</v>
      </c>
      <c r="D100" s="35" t="s">
        <v>0</v>
      </c>
      <c r="E100" s="36"/>
      <c r="F100" s="35" t="s">
        <v>1</v>
      </c>
      <c r="G100" s="36"/>
      <c r="H100" s="39" t="s">
        <v>74</v>
      </c>
      <c r="I100" s="39" t="s">
        <v>96</v>
      </c>
      <c r="J100" s="10" t="s">
        <v>2</v>
      </c>
      <c r="K100" s="10" t="s">
        <v>3</v>
      </c>
      <c r="L100" s="10" t="s">
        <v>65</v>
      </c>
      <c r="M100" s="10" t="s">
        <v>4</v>
      </c>
      <c r="N100" s="10" t="s">
        <v>5</v>
      </c>
      <c r="O100" s="10" t="s">
        <v>6</v>
      </c>
      <c r="P100" s="10" t="s">
        <v>7</v>
      </c>
      <c r="Q100" s="10" t="s">
        <v>8</v>
      </c>
      <c r="R100" s="10" t="s">
        <v>9</v>
      </c>
      <c r="S100" s="10" t="s">
        <v>10</v>
      </c>
      <c r="T100" s="10" t="s">
        <v>11</v>
      </c>
      <c r="U100" s="10" t="s">
        <v>12</v>
      </c>
      <c r="V100" s="10" t="s">
        <v>13</v>
      </c>
      <c r="W100" s="39" t="s">
        <v>70</v>
      </c>
      <c r="X100" s="39"/>
      <c r="Y100" s="39"/>
      <c r="Z100" s="39"/>
      <c r="AA100" s="14" t="s">
        <v>69</v>
      </c>
      <c r="AB100" s="14"/>
      <c r="AC100" s="14"/>
      <c r="AD100" s="14"/>
      <c r="AE100" s="14"/>
      <c r="AF100" s="14"/>
      <c r="AG100" s="14"/>
      <c r="AH100" s="14"/>
      <c r="AI100" s="39" t="s">
        <v>79</v>
      </c>
      <c r="AJ100" s="15" t="s">
        <v>21</v>
      </c>
      <c r="AK100" s="15" t="s">
        <v>22</v>
      </c>
      <c r="AL100" s="15" t="s">
        <v>23</v>
      </c>
      <c r="AM100" s="15" t="s">
        <v>24</v>
      </c>
      <c r="AN100" s="15" t="s">
        <v>25</v>
      </c>
      <c r="AO100" s="15" t="s">
        <v>26</v>
      </c>
      <c r="AP100" s="15" t="s">
        <v>27</v>
      </c>
      <c r="AQ100" s="15" t="s">
        <v>28</v>
      </c>
      <c r="AR100" s="15" t="s">
        <v>29</v>
      </c>
      <c r="AS100" s="15" t="s">
        <v>30</v>
      </c>
      <c r="AT100" s="15" t="s">
        <v>31</v>
      </c>
      <c r="AU100" s="15" t="s">
        <v>32</v>
      </c>
      <c r="AV100" s="15" t="s">
        <v>33</v>
      </c>
      <c r="AW100" s="15" t="s">
        <v>34</v>
      </c>
      <c r="AX100" s="15" t="s">
        <v>35</v>
      </c>
      <c r="AY100" s="15" t="s">
        <v>36</v>
      </c>
      <c r="AZ100" s="15" t="s">
        <v>37</v>
      </c>
      <c r="BA100" s="15" t="s">
        <v>38</v>
      </c>
      <c r="BB100" s="15" t="s">
        <v>39</v>
      </c>
      <c r="BC100" s="15" t="s">
        <v>40</v>
      </c>
      <c r="BD100" s="15" t="s">
        <v>41</v>
      </c>
      <c r="BE100" s="15" t="s">
        <v>42</v>
      </c>
      <c r="BF100" s="15" t="s">
        <v>43</v>
      </c>
      <c r="BG100" s="15" t="s">
        <v>44</v>
      </c>
      <c r="BH100" s="15" t="s">
        <v>45</v>
      </c>
      <c r="BI100" s="15" t="s">
        <v>46</v>
      </c>
      <c r="BJ100" s="15" t="s">
        <v>47</v>
      </c>
      <c r="BK100" s="15" t="s">
        <v>48</v>
      </c>
      <c r="BL100" s="15" t="s">
        <v>49</v>
      </c>
      <c r="BM100" s="15" t="s">
        <v>50</v>
      </c>
      <c r="BN100" s="15" t="s">
        <v>51</v>
      </c>
      <c r="BO100" s="15" t="s">
        <v>52</v>
      </c>
      <c r="BP100" s="15" t="s">
        <v>53</v>
      </c>
      <c r="BQ100" s="15" t="s">
        <v>54</v>
      </c>
      <c r="BR100" s="15" t="s">
        <v>55</v>
      </c>
      <c r="BS100" s="15" t="s">
        <v>56</v>
      </c>
      <c r="BT100" s="15" t="s">
        <v>57</v>
      </c>
      <c r="BU100" s="15" t="s">
        <v>58</v>
      </c>
      <c r="BV100" s="15" t="s">
        <v>59</v>
      </c>
      <c r="BW100" s="15" t="s">
        <v>60</v>
      </c>
      <c r="BX100" s="15" t="s">
        <v>61</v>
      </c>
      <c r="BY100" s="15" t="s">
        <v>62</v>
      </c>
      <c r="BZ100" s="15" t="s">
        <v>63</v>
      </c>
      <c r="CA100" s="15" t="s">
        <v>64</v>
      </c>
      <c r="CB100" s="15"/>
      <c r="CC100" s="39" t="s">
        <v>80</v>
      </c>
      <c r="CD100" s="39" t="s">
        <v>81</v>
      </c>
      <c r="CE100" s="39"/>
      <c r="CF100" s="39"/>
      <c r="CG100" s="39" t="s">
        <v>82</v>
      </c>
      <c r="CH100" s="39" t="s">
        <v>83</v>
      </c>
      <c r="CI100" s="39" t="s">
        <v>84</v>
      </c>
      <c r="CJ100" s="39" t="s">
        <v>85</v>
      </c>
      <c r="CK100" s="39" t="s">
        <v>86</v>
      </c>
      <c r="CL100" s="39" t="s">
        <v>87</v>
      </c>
      <c r="CM100" s="39" t="s">
        <v>88</v>
      </c>
      <c r="CN100" s="39" t="s">
        <v>89</v>
      </c>
      <c r="CO100" s="39" t="s">
        <v>90</v>
      </c>
      <c r="CP100" s="39" t="s">
        <v>91</v>
      </c>
      <c r="CQ100" s="39" t="s">
        <v>92</v>
      </c>
    </row>
    <row r="101" spans="1:95" ht="15.75" customHeight="1" x14ac:dyDescent="0.25">
      <c r="A101" s="43"/>
      <c r="B101" s="39"/>
      <c r="C101" s="39"/>
      <c r="D101" s="37"/>
      <c r="E101" s="38"/>
      <c r="F101" s="37"/>
      <c r="G101" s="38"/>
      <c r="H101" s="39"/>
      <c r="I101" s="39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 t="s">
        <v>14</v>
      </c>
      <c r="X101" s="10" t="s">
        <v>15</v>
      </c>
      <c r="Y101" s="10" t="s">
        <v>16</v>
      </c>
      <c r="Z101" s="10" t="s">
        <v>17</v>
      </c>
      <c r="AA101" s="10" t="s">
        <v>66</v>
      </c>
      <c r="AB101" s="10" t="s">
        <v>18</v>
      </c>
      <c r="AC101" s="10" t="s">
        <v>67</v>
      </c>
      <c r="AD101" s="10" t="s">
        <v>68</v>
      </c>
      <c r="AE101" s="10" t="s">
        <v>71</v>
      </c>
      <c r="AF101" s="10" t="s">
        <v>72</v>
      </c>
      <c r="AG101" s="10" t="s">
        <v>19</v>
      </c>
      <c r="AH101" s="10" t="s">
        <v>20</v>
      </c>
      <c r="AI101" s="39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</row>
    <row r="102" spans="1:95" x14ac:dyDescent="0.25">
      <c r="B102" s="16" t="s">
        <v>99</v>
      </c>
    </row>
    <row r="103" spans="1:95" s="22" customFormat="1" x14ac:dyDescent="0.25">
      <c r="A103" s="31" t="str">
        <f>"1.5, сб. 2024"</f>
        <v>1.5, сб. 2024</v>
      </c>
      <c r="B103" s="20" t="s">
        <v>100</v>
      </c>
      <c r="C103" s="21" t="str">
        <f>"30,0"</f>
        <v>30,0</v>
      </c>
      <c r="D103" s="21">
        <v>2.37</v>
      </c>
      <c r="E103" s="21">
        <v>0</v>
      </c>
      <c r="F103" s="21">
        <v>0.3</v>
      </c>
      <c r="G103" s="21">
        <v>0</v>
      </c>
      <c r="H103" s="21">
        <v>15.48</v>
      </c>
      <c r="I103" s="21">
        <v>73.649999999999991</v>
      </c>
      <c r="J103" s="21">
        <v>0.06</v>
      </c>
      <c r="K103" s="21">
        <v>0</v>
      </c>
      <c r="L103" s="21">
        <v>0.06</v>
      </c>
      <c r="M103" s="21">
        <v>0</v>
      </c>
      <c r="N103" s="21">
        <v>0.63</v>
      </c>
      <c r="O103" s="21">
        <v>13.86</v>
      </c>
      <c r="P103" s="21">
        <v>0.99</v>
      </c>
      <c r="Q103" s="21">
        <v>0</v>
      </c>
      <c r="R103" s="21">
        <v>0</v>
      </c>
      <c r="S103" s="21">
        <v>0.09</v>
      </c>
      <c r="T103" s="21">
        <v>0.45</v>
      </c>
      <c r="U103" s="21">
        <v>0</v>
      </c>
      <c r="V103" s="21">
        <v>39.9</v>
      </c>
      <c r="W103" s="21">
        <v>6.9</v>
      </c>
      <c r="X103" s="21">
        <v>9.9</v>
      </c>
      <c r="Y103" s="21">
        <v>26.1</v>
      </c>
      <c r="Z103" s="21">
        <v>0.6</v>
      </c>
      <c r="AA103" s="21">
        <v>0</v>
      </c>
      <c r="AB103" s="21">
        <v>0</v>
      </c>
      <c r="AC103" s="21">
        <v>0</v>
      </c>
      <c r="AD103" s="21">
        <v>0.39</v>
      </c>
      <c r="AE103" s="21">
        <v>0.05</v>
      </c>
      <c r="AF103" s="21">
        <v>0.02</v>
      </c>
      <c r="AG103" s="21">
        <v>0.48</v>
      </c>
      <c r="AH103" s="21">
        <v>0.93</v>
      </c>
      <c r="AI103" s="21">
        <v>0</v>
      </c>
      <c r="AJ103" s="22">
        <v>0</v>
      </c>
      <c r="AK103" s="22">
        <v>0</v>
      </c>
      <c r="AL103" s="22">
        <v>0</v>
      </c>
      <c r="AM103" s="22">
        <v>0</v>
      </c>
      <c r="AN103" s="22">
        <v>0</v>
      </c>
      <c r="AO103" s="22">
        <v>0</v>
      </c>
      <c r="AP103" s="22">
        <v>0</v>
      </c>
      <c r="AQ103" s="22">
        <v>0</v>
      </c>
      <c r="AR103" s="22">
        <v>0</v>
      </c>
      <c r="AS103" s="22">
        <v>0</v>
      </c>
      <c r="AT103" s="22">
        <v>0</v>
      </c>
      <c r="AU103" s="22">
        <v>0</v>
      </c>
      <c r="AV103" s="22">
        <v>0</v>
      </c>
      <c r="AW103" s="22">
        <v>0</v>
      </c>
      <c r="AX103" s="22">
        <v>0</v>
      </c>
      <c r="AY103" s="22">
        <v>0</v>
      </c>
      <c r="AZ103" s="22">
        <v>0</v>
      </c>
      <c r="BA103" s="22">
        <v>0</v>
      </c>
      <c r="BB103" s="22">
        <v>0</v>
      </c>
      <c r="BC103" s="22">
        <v>0</v>
      </c>
      <c r="BD103" s="22">
        <v>0</v>
      </c>
      <c r="BE103" s="22">
        <v>0</v>
      </c>
      <c r="BF103" s="22">
        <v>0</v>
      </c>
      <c r="BG103" s="22">
        <v>0</v>
      </c>
      <c r="BH103" s="22">
        <v>0</v>
      </c>
      <c r="BI103" s="22">
        <v>0</v>
      </c>
      <c r="BJ103" s="22">
        <v>0</v>
      </c>
      <c r="BK103" s="22">
        <v>0</v>
      </c>
      <c r="BL103" s="22">
        <v>0</v>
      </c>
      <c r="BM103" s="22">
        <v>0</v>
      </c>
      <c r="BN103" s="22">
        <v>0</v>
      </c>
      <c r="BO103" s="22">
        <v>0</v>
      </c>
      <c r="BP103" s="22">
        <v>0</v>
      </c>
      <c r="BQ103" s="22">
        <v>0</v>
      </c>
      <c r="BR103" s="22">
        <v>0</v>
      </c>
      <c r="BS103" s="22">
        <v>0</v>
      </c>
      <c r="BT103" s="22">
        <v>0</v>
      </c>
      <c r="BU103" s="22">
        <v>0</v>
      </c>
      <c r="BV103" s="22">
        <v>0</v>
      </c>
      <c r="BW103" s="22">
        <v>0</v>
      </c>
      <c r="BX103" s="22">
        <v>0</v>
      </c>
      <c r="BY103" s="22">
        <v>0</v>
      </c>
      <c r="BZ103" s="22">
        <v>0</v>
      </c>
      <c r="CA103" s="22">
        <v>0</v>
      </c>
      <c r="CB103" s="22">
        <v>11.31</v>
      </c>
      <c r="CC103" s="23"/>
      <c r="CD103" s="23"/>
      <c r="CE103" s="22">
        <v>0</v>
      </c>
      <c r="CG103" s="22">
        <v>0</v>
      </c>
      <c r="CH103" s="22">
        <v>0</v>
      </c>
      <c r="CI103" s="22">
        <v>0</v>
      </c>
      <c r="CJ103" s="22">
        <v>0</v>
      </c>
      <c r="CK103" s="22">
        <v>0</v>
      </c>
      <c r="CL103" s="22">
        <v>0</v>
      </c>
      <c r="CM103" s="22">
        <v>0</v>
      </c>
      <c r="CN103" s="22">
        <v>0</v>
      </c>
      <c r="CO103" s="22">
        <v>0</v>
      </c>
      <c r="CP103" s="22">
        <v>0</v>
      </c>
      <c r="CQ103" s="22">
        <v>0</v>
      </c>
    </row>
    <row r="104" spans="1:95" s="22" customFormat="1" x14ac:dyDescent="0.25">
      <c r="A104" s="31" t="str">
        <f>"187, сб. 2024"</f>
        <v>187, сб. 2024</v>
      </c>
      <c r="B104" s="20" t="s">
        <v>133</v>
      </c>
      <c r="C104" s="21" t="str">
        <f>"180,0"</f>
        <v>180,0</v>
      </c>
      <c r="D104" s="21">
        <v>4.3099999999999996</v>
      </c>
      <c r="E104" s="21">
        <v>0.02</v>
      </c>
      <c r="F104" s="21">
        <v>4.55</v>
      </c>
      <c r="G104" s="21">
        <v>0</v>
      </c>
      <c r="H104" s="21">
        <v>45.55</v>
      </c>
      <c r="I104" s="21">
        <v>241.03601900756743</v>
      </c>
      <c r="J104" s="21">
        <v>2.8</v>
      </c>
      <c r="K104" s="21">
        <v>0.12</v>
      </c>
      <c r="L104" s="21">
        <v>2.8</v>
      </c>
      <c r="M104" s="21">
        <v>0</v>
      </c>
      <c r="N104" s="21">
        <v>0.47</v>
      </c>
      <c r="O104" s="21">
        <v>43.3</v>
      </c>
      <c r="P104" s="21">
        <v>1.78</v>
      </c>
      <c r="Q104" s="21">
        <v>0</v>
      </c>
      <c r="R104" s="21">
        <v>0</v>
      </c>
      <c r="S104" s="21">
        <v>0</v>
      </c>
      <c r="T104" s="21">
        <v>2.2000000000000002</v>
      </c>
      <c r="U104" s="21">
        <v>678.93</v>
      </c>
      <c r="V104" s="21">
        <v>62.78</v>
      </c>
      <c r="W104" s="21">
        <v>11.67</v>
      </c>
      <c r="X104" s="21">
        <v>30.06</v>
      </c>
      <c r="Y104" s="21">
        <v>89.3</v>
      </c>
      <c r="Z104" s="21">
        <v>0.67</v>
      </c>
      <c r="AA104" s="21">
        <v>28.7</v>
      </c>
      <c r="AB104" s="21">
        <v>16.64</v>
      </c>
      <c r="AC104" s="21">
        <v>31.77</v>
      </c>
      <c r="AD104" s="21">
        <v>0.3</v>
      </c>
      <c r="AE104" s="21">
        <v>0.04</v>
      </c>
      <c r="AF104" s="21">
        <v>0.03</v>
      </c>
      <c r="AG104" s="21">
        <v>0.85</v>
      </c>
      <c r="AH104" s="21">
        <v>2.0699999999999998</v>
      </c>
      <c r="AI104" s="21">
        <v>0</v>
      </c>
      <c r="AJ104" s="22">
        <v>0</v>
      </c>
      <c r="AK104" s="22">
        <v>258.58999999999997</v>
      </c>
      <c r="AL104" s="22">
        <v>203.39</v>
      </c>
      <c r="AM104" s="22">
        <v>382.13</v>
      </c>
      <c r="AN104" s="22">
        <v>160.63999999999999</v>
      </c>
      <c r="AO104" s="22">
        <v>98.56</v>
      </c>
      <c r="AP104" s="22">
        <v>148.47999999999999</v>
      </c>
      <c r="AQ104" s="22">
        <v>62.56</v>
      </c>
      <c r="AR104" s="22">
        <v>227.95</v>
      </c>
      <c r="AS104" s="22">
        <v>240.01</v>
      </c>
      <c r="AT104" s="22">
        <v>313.25</v>
      </c>
      <c r="AU104" s="22">
        <v>332.59</v>
      </c>
      <c r="AV104" s="22">
        <v>105.21</v>
      </c>
      <c r="AW104" s="22">
        <v>196.79</v>
      </c>
      <c r="AX104" s="22">
        <v>739.52</v>
      </c>
      <c r="AY104" s="22">
        <v>0</v>
      </c>
      <c r="AZ104" s="22">
        <v>203.63</v>
      </c>
      <c r="BA104" s="22">
        <v>203.82</v>
      </c>
      <c r="BB104" s="22">
        <v>178.93</v>
      </c>
      <c r="BC104" s="22">
        <v>84.23</v>
      </c>
      <c r="BD104" s="22">
        <v>0.18</v>
      </c>
      <c r="BE104" s="22">
        <v>0.04</v>
      </c>
      <c r="BF104" s="22">
        <v>0.03</v>
      </c>
      <c r="BG104" s="22">
        <v>0.09</v>
      </c>
      <c r="BH104" s="22">
        <v>0.12</v>
      </c>
      <c r="BI104" s="22">
        <v>0.38</v>
      </c>
      <c r="BJ104" s="22">
        <v>0</v>
      </c>
      <c r="BK104" s="22">
        <v>1.28</v>
      </c>
      <c r="BL104" s="22">
        <v>0</v>
      </c>
      <c r="BM104" s="22">
        <v>0.38</v>
      </c>
      <c r="BN104" s="22">
        <v>0</v>
      </c>
      <c r="BO104" s="22">
        <v>0</v>
      </c>
      <c r="BP104" s="22">
        <v>0</v>
      </c>
      <c r="BQ104" s="22">
        <v>0</v>
      </c>
      <c r="BR104" s="22">
        <v>0.14000000000000001</v>
      </c>
      <c r="BS104" s="22">
        <v>1.28</v>
      </c>
      <c r="BT104" s="22">
        <v>0</v>
      </c>
      <c r="BU104" s="22">
        <v>0</v>
      </c>
      <c r="BV104" s="22">
        <v>0.16</v>
      </c>
      <c r="BW104" s="22">
        <v>0</v>
      </c>
      <c r="BX104" s="22">
        <v>0</v>
      </c>
      <c r="BY104" s="22">
        <v>0</v>
      </c>
      <c r="BZ104" s="22">
        <v>0</v>
      </c>
      <c r="CA104" s="22">
        <v>0</v>
      </c>
      <c r="CB104" s="22">
        <v>140.88999999999999</v>
      </c>
      <c r="CC104" s="23"/>
      <c r="CD104" s="23"/>
      <c r="CE104" s="22">
        <v>31.48</v>
      </c>
      <c r="CG104" s="22">
        <v>0</v>
      </c>
      <c r="CH104" s="22">
        <v>0</v>
      </c>
      <c r="CI104" s="22">
        <v>0</v>
      </c>
      <c r="CJ104" s="22">
        <v>0</v>
      </c>
      <c r="CK104" s="22">
        <v>0</v>
      </c>
      <c r="CL104" s="22">
        <v>0</v>
      </c>
      <c r="CM104" s="22">
        <v>0</v>
      </c>
      <c r="CN104" s="22">
        <v>0</v>
      </c>
      <c r="CO104" s="22">
        <v>0</v>
      </c>
      <c r="CP104" s="22">
        <v>0</v>
      </c>
      <c r="CQ104" s="22">
        <v>1.75</v>
      </c>
    </row>
    <row r="105" spans="1:95" s="22" customFormat="1" x14ac:dyDescent="0.25">
      <c r="A105" s="31" t="str">
        <f>"135, сб. 2024"</f>
        <v>135, сб. 2024</v>
      </c>
      <c r="B105" s="20" t="s">
        <v>134</v>
      </c>
      <c r="C105" s="21" t="str">
        <f>"60,0"</f>
        <v>60,0</v>
      </c>
      <c r="D105" s="21">
        <v>8.3800000000000008</v>
      </c>
      <c r="E105" s="21">
        <v>5.28</v>
      </c>
      <c r="F105" s="21">
        <v>9.06</v>
      </c>
      <c r="G105" s="21">
        <v>7.0000000000000007E-2</v>
      </c>
      <c r="H105" s="21">
        <v>5.32</v>
      </c>
      <c r="I105" s="21">
        <v>136.18277507337996</v>
      </c>
      <c r="J105" s="21">
        <v>2.85</v>
      </c>
      <c r="K105" s="21">
        <v>0.03</v>
      </c>
      <c r="L105" s="21">
        <v>0.6</v>
      </c>
      <c r="M105" s="21">
        <v>0</v>
      </c>
      <c r="N105" s="21">
        <v>0.84</v>
      </c>
      <c r="O105" s="21">
        <v>4.1900000000000004</v>
      </c>
      <c r="P105" s="21">
        <v>0.28999999999999998</v>
      </c>
      <c r="Q105" s="21">
        <v>0</v>
      </c>
      <c r="R105" s="21">
        <v>0</v>
      </c>
      <c r="S105" s="21">
        <v>7.0000000000000007E-2</v>
      </c>
      <c r="T105" s="21">
        <v>0.76</v>
      </c>
      <c r="U105" s="21">
        <v>168.47</v>
      </c>
      <c r="V105" s="21">
        <v>81.55</v>
      </c>
      <c r="W105" s="21">
        <v>22.71</v>
      </c>
      <c r="X105" s="21">
        <v>9</v>
      </c>
      <c r="Y105" s="21">
        <v>62.89</v>
      </c>
      <c r="Z105" s="21">
        <v>0.61</v>
      </c>
      <c r="AA105" s="21">
        <v>30.34</v>
      </c>
      <c r="AB105" s="21">
        <v>10.71</v>
      </c>
      <c r="AC105" s="21">
        <v>41.35</v>
      </c>
      <c r="AD105" s="21">
        <v>0.31</v>
      </c>
      <c r="AE105" s="21">
        <v>0.03</v>
      </c>
      <c r="AF105" s="21">
        <v>0.06</v>
      </c>
      <c r="AG105" s="21">
        <v>1.97</v>
      </c>
      <c r="AH105" s="21">
        <v>4.0599999999999996</v>
      </c>
      <c r="AI105" s="21">
        <v>0.2</v>
      </c>
      <c r="AJ105" s="22">
        <v>0</v>
      </c>
      <c r="AK105" s="22">
        <v>6.98</v>
      </c>
      <c r="AL105" s="22">
        <v>6.38</v>
      </c>
      <c r="AM105" s="22">
        <v>11.97</v>
      </c>
      <c r="AN105" s="22">
        <v>3.88</v>
      </c>
      <c r="AO105" s="22">
        <v>2.2999999999999998</v>
      </c>
      <c r="AP105" s="22">
        <v>4.7699999999999996</v>
      </c>
      <c r="AQ105" s="22">
        <v>1.75</v>
      </c>
      <c r="AR105" s="22">
        <v>7.39</v>
      </c>
      <c r="AS105" s="22">
        <v>4.93</v>
      </c>
      <c r="AT105" s="22">
        <v>5.85</v>
      </c>
      <c r="AU105" s="22">
        <v>5.25</v>
      </c>
      <c r="AV105" s="22">
        <v>3.1</v>
      </c>
      <c r="AW105" s="22">
        <v>5.13</v>
      </c>
      <c r="AX105" s="22">
        <v>44.61</v>
      </c>
      <c r="AY105" s="22">
        <v>0</v>
      </c>
      <c r="AZ105" s="22">
        <v>14.07</v>
      </c>
      <c r="BA105" s="22">
        <v>7.48</v>
      </c>
      <c r="BB105" s="22">
        <v>3.85</v>
      </c>
      <c r="BC105" s="22">
        <v>2.9</v>
      </c>
      <c r="BD105" s="22">
        <v>0.05</v>
      </c>
      <c r="BE105" s="22">
        <v>0.01</v>
      </c>
      <c r="BF105" s="22">
        <v>0.01</v>
      </c>
      <c r="BG105" s="22">
        <v>0.02</v>
      </c>
      <c r="BH105" s="22">
        <v>0.03</v>
      </c>
      <c r="BI105" s="22">
        <v>0.1</v>
      </c>
      <c r="BJ105" s="22">
        <v>0</v>
      </c>
      <c r="BK105" s="22">
        <v>0.31</v>
      </c>
      <c r="BL105" s="22">
        <v>0</v>
      </c>
      <c r="BM105" s="22">
        <v>0.09</v>
      </c>
      <c r="BN105" s="22">
        <v>0</v>
      </c>
      <c r="BO105" s="22">
        <v>0</v>
      </c>
      <c r="BP105" s="22">
        <v>0</v>
      </c>
      <c r="BQ105" s="22">
        <v>0.01</v>
      </c>
      <c r="BR105" s="22">
        <v>0.04</v>
      </c>
      <c r="BS105" s="22">
        <v>0.28000000000000003</v>
      </c>
      <c r="BT105" s="22">
        <v>0</v>
      </c>
      <c r="BU105" s="22">
        <v>0</v>
      </c>
      <c r="BV105" s="22">
        <v>0.02</v>
      </c>
      <c r="BW105" s="22">
        <v>0</v>
      </c>
      <c r="BX105" s="22">
        <v>0</v>
      </c>
      <c r="BY105" s="22">
        <v>0</v>
      </c>
      <c r="BZ105" s="22">
        <v>0</v>
      </c>
      <c r="CA105" s="22">
        <v>0</v>
      </c>
      <c r="CB105" s="22">
        <v>44.73</v>
      </c>
      <c r="CC105" s="23"/>
      <c r="CD105" s="23"/>
      <c r="CE105" s="22">
        <v>32.119999999999997</v>
      </c>
      <c r="CG105" s="22">
        <v>0</v>
      </c>
      <c r="CH105" s="22">
        <v>0</v>
      </c>
      <c r="CI105" s="22">
        <v>0</v>
      </c>
      <c r="CJ105" s="22">
        <v>0</v>
      </c>
      <c r="CK105" s="22">
        <v>0</v>
      </c>
      <c r="CL105" s="22">
        <v>0</v>
      </c>
      <c r="CM105" s="22">
        <v>0</v>
      </c>
      <c r="CN105" s="22">
        <v>0</v>
      </c>
      <c r="CO105" s="22">
        <v>0</v>
      </c>
      <c r="CP105" s="22">
        <v>0</v>
      </c>
      <c r="CQ105" s="22">
        <v>0.33</v>
      </c>
    </row>
    <row r="106" spans="1:95" s="22" customFormat="1" x14ac:dyDescent="0.25">
      <c r="A106" s="31" t="str">
        <f>"306, 2 вар, сб.2024"</f>
        <v>306, 2 вар, сб.2024</v>
      </c>
      <c r="B106" s="20" t="s">
        <v>135</v>
      </c>
      <c r="C106" s="21" t="str">
        <f>"180,0"</f>
        <v>180,0</v>
      </c>
      <c r="D106" s="21">
        <v>3.28</v>
      </c>
      <c r="E106" s="21">
        <v>2.61</v>
      </c>
      <c r="F106" s="21">
        <v>3.01</v>
      </c>
      <c r="G106" s="21">
        <v>0.54</v>
      </c>
      <c r="H106" s="21">
        <v>13.51</v>
      </c>
      <c r="I106" s="21">
        <v>90.230767199999988</v>
      </c>
      <c r="J106" s="21">
        <v>2.12</v>
      </c>
      <c r="K106" s="21">
        <v>0</v>
      </c>
      <c r="L106" s="21">
        <v>1.8</v>
      </c>
      <c r="M106" s="21">
        <v>0</v>
      </c>
      <c r="N106" s="21">
        <v>12.09</v>
      </c>
      <c r="O106" s="21">
        <v>0.27</v>
      </c>
      <c r="P106" s="21">
        <v>1.1599999999999999</v>
      </c>
      <c r="Q106" s="21">
        <v>0</v>
      </c>
      <c r="R106" s="21">
        <v>0</v>
      </c>
      <c r="S106" s="21">
        <v>0.23</v>
      </c>
      <c r="T106" s="21">
        <v>0.87</v>
      </c>
      <c r="U106" s="21">
        <v>45.56</v>
      </c>
      <c r="V106" s="21">
        <v>163.66999999999999</v>
      </c>
      <c r="W106" s="21">
        <v>99.33</v>
      </c>
      <c r="X106" s="21">
        <v>24.27</v>
      </c>
      <c r="Y106" s="21">
        <v>90.98</v>
      </c>
      <c r="Z106" s="21">
        <v>0.79</v>
      </c>
      <c r="AA106" s="21">
        <v>10.8</v>
      </c>
      <c r="AB106" s="21">
        <v>7.78</v>
      </c>
      <c r="AC106" s="21">
        <v>19.91</v>
      </c>
      <c r="AD106" s="21">
        <v>0.01</v>
      </c>
      <c r="AE106" s="21">
        <v>0.03</v>
      </c>
      <c r="AF106" s="21">
        <v>0.11</v>
      </c>
      <c r="AG106" s="21">
        <v>0.12</v>
      </c>
      <c r="AH106" s="21">
        <v>0.96</v>
      </c>
      <c r="AI106" s="21">
        <v>0.47</v>
      </c>
      <c r="AJ106" s="22">
        <v>0</v>
      </c>
      <c r="AK106" s="22">
        <v>0</v>
      </c>
      <c r="AL106" s="22">
        <v>0</v>
      </c>
      <c r="AM106" s="22">
        <v>0</v>
      </c>
      <c r="AN106" s="22">
        <v>0</v>
      </c>
      <c r="AO106" s="22">
        <v>0</v>
      </c>
      <c r="AP106" s="22">
        <v>0</v>
      </c>
      <c r="AQ106" s="22">
        <v>0</v>
      </c>
      <c r="AR106" s="22">
        <v>0</v>
      </c>
      <c r="AS106" s="22">
        <v>0</v>
      </c>
      <c r="AT106" s="22">
        <v>0</v>
      </c>
      <c r="AU106" s="22">
        <v>0</v>
      </c>
      <c r="AV106" s="22">
        <v>0</v>
      </c>
      <c r="AW106" s="22">
        <v>0</v>
      </c>
      <c r="AX106" s="22">
        <v>0</v>
      </c>
      <c r="AY106" s="22">
        <v>0</v>
      </c>
      <c r="AZ106" s="22">
        <v>0</v>
      </c>
      <c r="BA106" s="22">
        <v>0</v>
      </c>
      <c r="BB106" s="22">
        <v>0</v>
      </c>
      <c r="BC106" s="22">
        <v>0</v>
      </c>
      <c r="BD106" s="22">
        <v>0</v>
      </c>
      <c r="BE106" s="22">
        <v>0</v>
      </c>
      <c r="BF106" s="22">
        <v>0</v>
      </c>
      <c r="BG106" s="22">
        <v>0</v>
      </c>
      <c r="BH106" s="22">
        <v>0</v>
      </c>
      <c r="BI106" s="22">
        <v>0</v>
      </c>
      <c r="BJ106" s="22">
        <v>0</v>
      </c>
      <c r="BK106" s="22">
        <v>0</v>
      </c>
      <c r="BL106" s="22">
        <v>0</v>
      </c>
      <c r="BM106" s="22">
        <v>0</v>
      </c>
      <c r="BN106" s="22">
        <v>0</v>
      </c>
      <c r="BO106" s="22">
        <v>0</v>
      </c>
      <c r="BP106" s="22">
        <v>0</v>
      </c>
      <c r="BQ106" s="22">
        <v>0</v>
      </c>
      <c r="BR106" s="22">
        <v>0</v>
      </c>
      <c r="BS106" s="22">
        <v>0</v>
      </c>
      <c r="BT106" s="22">
        <v>0</v>
      </c>
      <c r="BU106" s="22">
        <v>0</v>
      </c>
      <c r="BV106" s="22">
        <v>0</v>
      </c>
      <c r="BW106" s="22">
        <v>0</v>
      </c>
      <c r="BX106" s="22">
        <v>0</v>
      </c>
      <c r="BY106" s="22">
        <v>0</v>
      </c>
      <c r="BZ106" s="22">
        <v>0</v>
      </c>
      <c r="CA106" s="22">
        <v>0</v>
      </c>
      <c r="CB106" s="22">
        <v>178.75</v>
      </c>
      <c r="CC106" s="23"/>
      <c r="CD106" s="23"/>
      <c r="CE106" s="22">
        <v>12.1</v>
      </c>
      <c r="CG106" s="22">
        <v>0</v>
      </c>
      <c r="CH106" s="22">
        <v>0</v>
      </c>
      <c r="CI106" s="22">
        <v>0</v>
      </c>
      <c r="CJ106" s="22">
        <v>0</v>
      </c>
      <c r="CK106" s="22">
        <v>0</v>
      </c>
      <c r="CL106" s="22">
        <v>0</v>
      </c>
      <c r="CM106" s="22">
        <v>0</v>
      </c>
      <c r="CN106" s="22">
        <v>0</v>
      </c>
      <c r="CO106" s="22">
        <v>0</v>
      </c>
      <c r="CP106" s="22">
        <v>9</v>
      </c>
      <c r="CQ106" s="22">
        <v>0</v>
      </c>
    </row>
    <row r="107" spans="1:95" s="15" customFormat="1" x14ac:dyDescent="0.25">
      <c r="A107" s="32" t="s">
        <v>171</v>
      </c>
      <c r="B107" s="17" t="s">
        <v>136</v>
      </c>
      <c r="C107" s="18" t="str">
        <f>"100,0"</f>
        <v>100,0</v>
      </c>
      <c r="D107" s="18">
        <v>0.9</v>
      </c>
      <c r="E107" s="18">
        <v>0</v>
      </c>
      <c r="F107" s="18">
        <v>0.2</v>
      </c>
      <c r="G107" s="18">
        <v>0.2</v>
      </c>
      <c r="H107" s="18">
        <v>10.3</v>
      </c>
      <c r="I107" s="18">
        <v>44.48</v>
      </c>
      <c r="J107" s="18">
        <v>0</v>
      </c>
      <c r="K107" s="18">
        <v>0</v>
      </c>
      <c r="L107" s="18">
        <v>0</v>
      </c>
      <c r="M107" s="18">
        <v>0</v>
      </c>
      <c r="N107" s="18">
        <v>8.1</v>
      </c>
      <c r="O107" s="18">
        <v>0</v>
      </c>
      <c r="P107" s="18">
        <v>2.2000000000000002</v>
      </c>
      <c r="Q107" s="18">
        <v>0</v>
      </c>
      <c r="R107" s="18">
        <v>0</v>
      </c>
      <c r="S107" s="18">
        <v>1.3</v>
      </c>
      <c r="T107" s="18">
        <v>0.5</v>
      </c>
      <c r="U107" s="18">
        <v>13</v>
      </c>
      <c r="V107" s="18">
        <v>197</v>
      </c>
      <c r="W107" s="18">
        <v>34</v>
      </c>
      <c r="X107" s="18">
        <v>13</v>
      </c>
      <c r="Y107" s="18">
        <v>23</v>
      </c>
      <c r="Z107" s="18">
        <v>0.3</v>
      </c>
      <c r="AA107" s="18">
        <v>0</v>
      </c>
      <c r="AB107" s="18">
        <v>50</v>
      </c>
      <c r="AC107" s="18">
        <v>8</v>
      </c>
      <c r="AD107" s="18">
        <v>0.2</v>
      </c>
      <c r="AE107" s="18">
        <v>0.04</v>
      </c>
      <c r="AF107" s="18">
        <v>0.03</v>
      </c>
      <c r="AG107" s="18">
        <v>0.2</v>
      </c>
      <c r="AH107" s="18">
        <v>0.3</v>
      </c>
      <c r="AI107" s="18">
        <v>60</v>
      </c>
      <c r="AJ107" s="15">
        <v>0</v>
      </c>
      <c r="AK107" s="15">
        <v>35</v>
      </c>
      <c r="AL107" s="15">
        <v>27</v>
      </c>
      <c r="AM107" s="15">
        <v>20</v>
      </c>
      <c r="AN107" s="15">
        <v>36</v>
      </c>
      <c r="AO107" s="15">
        <v>13</v>
      </c>
      <c r="AP107" s="15">
        <v>13</v>
      </c>
      <c r="AQ107" s="15">
        <v>6</v>
      </c>
      <c r="AR107" s="15">
        <v>27</v>
      </c>
      <c r="AS107" s="15">
        <v>43</v>
      </c>
      <c r="AT107" s="15">
        <v>56</v>
      </c>
      <c r="AU107" s="15">
        <v>99</v>
      </c>
      <c r="AV107" s="15">
        <v>15</v>
      </c>
      <c r="AW107" s="15">
        <v>82</v>
      </c>
      <c r="AX107" s="15">
        <v>82</v>
      </c>
      <c r="AY107" s="15">
        <v>0</v>
      </c>
      <c r="AZ107" s="15">
        <v>40</v>
      </c>
      <c r="BA107" s="15">
        <v>28</v>
      </c>
      <c r="BB107" s="15">
        <v>14</v>
      </c>
      <c r="BC107" s="15">
        <v>9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86.8</v>
      </c>
      <c r="CC107" s="19"/>
      <c r="CD107" s="19"/>
      <c r="CE107" s="15">
        <v>8.33</v>
      </c>
      <c r="CG107" s="15">
        <v>2</v>
      </c>
      <c r="CH107" s="15">
        <v>2</v>
      </c>
      <c r="CI107" s="15">
        <v>2</v>
      </c>
      <c r="CJ107" s="15">
        <v>200</v>
      </c>
      <c r="CK107" s="15">
        <v>82</v>
      </c>
      <c r="CL107" s="15">
        <v>141</v>
      </c>
      <c r="CM107" s="15">
        <v>46.8</v>
      </c>
      <c r="CN107" s="15">
        <v>46.8</v>
      </c>
      <c r="CO107" s="15">
        <v>46.8</v>
      </c>
      <c r="CP107" s="15">
        <v>0</v>
      </c>
      <c r="CQ107" s="15">
        <v>0</v>
      </c>
    </row>
    <row r="108" spans="1:95" s="26" customFormat="1" x14ac:dyDescent="0.25">
      <c r="A108" s="33"/>
      <c r="B108" s="24" t="s">
        <v>106</v>
      </c>
      <c r="C108" s="25"/>
      <c r="D108" s="25">
        <v>19.239999999999998</v>
      </c>
      <c r="E108" s="25">
        <v>7.92</v>
      </c>
      <c r="F108" s="25">
        <v>17.11</v>
      </c>
      <c r="G108" s="25">
        <v>0.81</v>
      </c>
      <c r="H108" s="25">
        <v>90.16</v>
      </c>
      <c r="I108" s="25">
        <v>585.58000000000004</v>
      </c>
      <c r="J108" s="25">
        <v>7.83</v>
      </c>
      <c r="K108" s="25">
        <v>0.15</v>
      </c>
      <c r="L108" s="25">
        <v>5.25</v>
      </c>
      <c r="M108" s="25">
        <v>0</v>
      </c>
      <c r="N108" s="25">
        <v>22.12</v>
      </c>
      <c r="O108" s="25">
        <v>61.62</v>
      </c>
      <c r="P108" s="25">
        <v>6.42</v>
      </c>
      <c r="Q108" s="25">
        <v>0</v>
      </c>
      <c r="R108" s="25">
        <v>0</v>
      </c>
      <c r="S108" s="25">
        <v>1.69</v>
      </c>
      <c r="T108" s="25">
        <v>4.7699999999999996</v>
      </c>
      <c r="U108" s="25">
        <v>905.96</v>
      </c>
      <c r="V108" s="25">
        <v>544.91</v>
      </c>
      <c r="W108" s="25">
        <v>174.62</v>
      </c>
      <c r="X108" s="25">
        <v>86.24</v>
      </c>
      <c r="Y108" s="25">
        <v>292.27</v>
      </c>
      <c r="Z108" s="25">
        <v>2.96</v>
      </c>
      <c r="AA108" s="25">
        <v>69.84</v>
      </c>
      <c r="AB108" s="25">
        <v>85.12</v>
      </c>
      <c r="AC108" s="25">
        <v>101.02</v>
      </c>
      <c r="AD108" s="25">
        <v>1.21</v>
      </c>
      <c r="AE108" s="25">
        <v>0.19</v>
      </c>
      <c r="AF108" s="25">
        <v>0.24</v>
      </c>
      <c r="AG108" s="25">
        <v>3.62</v>
      </c>
      <c r="AH108" s="25">
        <v>8.33</v>
      </c>
      <c r="AI108" s="25">
        <v>60.67</v>
      </c>
      <c r="AJ108" s="26">
        <v>0</v>
      </c>
      <c r="AK108" s="26">
        <v>300.56</v>
      </c>
      <c r="AL108" s="26">
        <v>236.78</v>
      </c>
      <c r="AM108" s="26">
        <v>414.1</v>
      </c>
      <c r="AN108" s="26">
        <v>200.52</v>
      </c>
      <c r="AO108" s="26">
        <v>113.86</v>
      </c>
      <c r="AP108" s="26">
        <v>166.25</v>
      </c>
      <c r="AQ108" s="26">
        <v>70.31</v>
      </c>
      <c r="AR108" s="26">
        <v>262.33</v>
      </c>
      <c r="AS108" s="26">
        <v>287.95</v>
      </c>
      <c r="AT108" s="26">
        <v>375.1</v>
      </c>
      <c r="AU108" s="26">
        <v>436.84</v>
      </c>
      <c r="AV108" s="26">
        <v>123.31</v>
      </c>
      <c r="AW108" s="26">
        <v>283.92</v>
      </c>
      <c r="AX108" s="26">
        <v>866.13</v>
      </c>
      <c r="AY108" s="26">
        <v>0</v>
      </c>
      <c r="AZ108" s="26">
        <v>257.7</v>
      </c>
      <c r="BA108" s="26">
        <v>239.31</v>
      </c>
      <c r="BB108" s="26">
        <v>196.78</v>
      </c>
      <c r="BC108" s="26">
        <v>96.13</v>
      </c>
      <c r="BD108" s="26">
        <v>0.22</v>
      </c>
      <c r="BE108" s="26">
        <v>0.05</v>
      </c>
      <c r="BF108" s="26">
        <v>0.04</v>
      </c>
      <c r="BG108" s="26">
        <v>0.11</v>
      </c>
      <c r="BH108" s="26">
        <v>0.15</v>
      </c>
      <c r="BI108" s="26">
        <v>0.48</v>
      </c>
      <c r="BJ108" s="26">
        <v>0</v>
      </c>
      <c r="BK108" s="26">
        <v>1.59</v>
      </c>
      <c r="BL108" s="26">
        <v>0</v>
      </c>
      <c r="BM108" s="26">
        <v>0.48</v>
      </c>
      <c r="BN108" s="26">
        <v>0</v>
      </c>
      <c r="BO108" s="26">
        <v>0</v>
      </c>
      <c r="BP108" s="26">
        <v>0</v>
      </c>
      <c r="BQ108" s="26">
        <v>0.01</v>
      </c>
      <c r="BR108" s="26">
        <v>0.17</v>
      </c>
      <c r="BS108" s="26">
        <v>1.56</v>
      </c>
      <c r="BT108" s="26">
        <v>0</v>
      </c>
      <c r="BU108" s="26">
        <v>0</v>
      </c>
      <c r="BV108" s="26">
        <v>0.17</v>
      </c>
      <c r="BW108" s="26">
        <v>0</v>
      </c>
      <c r="BX108" s="26">
        <v>0</v>
      </c>
      <c r="BY108" s="26">
        <v>0</v>
      </c>
      <c r="BZ108" s="26">
        <v>0</v>
      </c>
      <c r="CA108" s="26">
        <v>0</v>
      </c>
      <c r="CB108" s="26">
        <v>462.48</v>
      </c>
      <c r="CC108" s="13"/>
      <c r="CD108" s="13">
        <f>$I$108/$I$118*100</f>
        <v>43.360236949278047</v>
      </c>
      <c r="CE108" s="26">
        <v>84.03</v>
      </c>
      <c r="CG108" s="26">
        <v>2</v>
      </c>
      <c r="CH108" s="26">
        <v>2</v>
      </c>
      <c r="CI108" s="26">
        <v>2</v>
      </c>
      <c r="CJ108" s="26">
        <v>200</v>
      </c>
      <c r="CK108" s="26">
        <v>82</v>
      </c>
      <c r="CL108" s="26">
        <v>141</v>
      </c>
      <c r="CM108" s="26">
        <v>46.8</v>
      </c>
      <c r="CN108" s="26">
        <v>46.8</v>
      </c>
      <c r="CO108" s="26">
        <v>46.8</v>
      </c>
      <c r="CP108" s="26">
        <v>9</v>
      </c>
      <c r="CQ108" s="26">
        <v>2.08</v>
      </c>
    </row>
    <row r="109" spans="1:95" x14ac:dyDescent="0.25">
      <c r="B109" s="16" t="s">
        <v>107</v>
      </c>
    </row>
    <row r="110" spans="1:95" s="22" customFormat="1" ht="31.5" x14ac:dyDescent="0.25">
      <c r="A110" s="31" t="str">
        <f>"25, сб.2024"</f>
        <v>25, сб.2024</v>
      </c>
      <c r="B110" s="20" t="s">
        <v>137</v>
      </c>
      <c r="C110" s="21" t="str">
        <f>"60,0"</f>
        <v>60,0</v>
      </c>
      <c r="D110" s="21">
        <v>0.77</v>
      </c>
      <c r="E110" s="21">
        <v>0</v>
      </c>
      <c r="F110" s="21">
        <v>4.95</v>
      </c>
      <c r="G110" s="21">
        <v>0</v>
      </c>
      <c r="H110" s="21">
        <v>5.04</v>
      </c>
      <c r="I110" s="21">
        <v>64.742833680000004</v>
      </c>
      <c r="J110" s="21">
        <v>0.63</v>
      </c>
      <c r="K110" s="21">
        <v>3.25</v>
      </c>
      <c r="L110" s="21">
        <v>0.63</v>
      </c>
      <c r="M110" s="21">
        <v>0</v>
      </c>
      <c r="N110" s="21">
        <v>3.77</v>
      </c>
      <c r="O110" s="21">
        <v>0.05</v>
      </c>
      <c r="P110" s="21">
        <v>1.22</v>
      </c>
      <c r="Q110" s="21">
        <v>0</v>
      </c>
      <c r="R110" s="21">
        <v>0</v>
      </c>
      <c r="S110" s="21">
        <v>0.05</v>
      </c>
      <c r="T110" s="21">
        <v>1.1299999999999999</v>
      </c>
      <c r="U110" s="21">
        <v>246.31</v>
      </c>
      <c r="V110" s="21">
        <v>124.92</v>
      </c>
      <c r="W110" s="21">
        <v>20.21</v>
      </c>
      <c r="X110" s="21">
        <v>10.86</v>
      </c>
      <c r="Y110" s="21">
        <v>21.51</v>
      </c>
      <c r="Z110" s="21">
        <v>0.7</v>
      </c>
      <c r="AA110" s="21">
        <v>0</v>
      </c>
      <c r="AB110" s="21">
        <v>4.6100000000000003</v>
      </c>
      <c r="AC110" s="21">
        <v>1.1100000000000001</v>
      </c>
      <c r="AD110" s="21">
        <v>2.2599999999999998</v>
      </c>
      <c r="AE110" s="21">
        <v>0.01</v>
      </c>
      <c r="AF110" s="21">
        <v>0.02</v>
      </c>
      <c r="AG110" s="21">
        <v>0.08</v>
      </c>
      <c r="AH110" s="21">
        <v>0.22</v>
      </c>
      <c r="AI110" s="21">
        <v>1.08</v>
      </c>
      <c r="AJ110" s="22">
        <v>0</v>
      </c>
      <c r="AK110" s="22">
        <v>27.29</v>
      </c>
      <c r="AL110" s="22">
        <v>30.89</v>
      </c>
      <c r="AM110" s="22">
        <v>34.49</v>
      </c>
      <c r="AN110" s="22">
        <v>47.37</v>
      </c>
      <c r="AO110" s="22">
        <v>10.3</v>
      </c>
      <c r="AP110" s="22">
        <v>27.29</v>
      </c>
      <c r="AQ110" s="22">
        <v>6.69</v>
      </c>
      <c r="AR110" s="22">
        <v>23.17</v>
      </c>
      <c r="AS110" s="22">
        <v>20.59</v>
      </c>
      <c r="AT110" s="22">
        <v>37.58</v>
      </c>
      <c r="AU110" s="22">
        <v>168.87</v>
      </c>
      <c r="AV110" s="22">
        <v>7.21</v>
      </c>
      <c r="AW110" s="22">
        <v>19.559999999999999</v>
      </c>
      <c r="AX110" s="22">
        <v>141.07</v>
      </c>
      <c r="AY110" s="22">
        <v>0</v>
      </c>
      <c r="AZ110" s="22">
        <v>24.2</v>
      </c>
      <c r="BA110" s="22">
        <v>32.44</v>
      </c>
      <c r="BB110" s="22">
        <v>25.74</v>
      </c>
      <c r="BC110" s="22">
        <v>7.72</v>
      </c>
      <c r="BD110" s="22">
        <v>0</v>
      </c>
      <c r="BE110" s="22">
        <v>0</v>
      </c>
      <c r="BF110" s="22">
        <v>0</v>
      </c>
      <c r="BG110" s="22">
        <v>0</v>
      </c>
      <c r="BH110" s="22">
        <v>0</v>
      </c>
      <c r="BI110" s="22">
        <v>0</v>
      </c>
      <c r="BJ110" s="22">
        <v>0</v>
      </c>
      <c r="BK110" s="22">
        <v>0.3</v>
      </c>
      <c r="BL110" s="22">
        <v>0</v>
      </c>
      <c r="BM110" s="22">
        <v>0.2</v>
      </c>
      <c r="BN110" s="22">
        <v>0.01</v>
      </c>
      <c r="BO110" s="22">
        <v>0.03</v>
      </c>
      <c r="BP110" s="22">
        <v>0</v>
      </c>
      <c r="BQ110" s="22">
        <v>0</v>
      </c>
      <c r="BR110" s="22">
        <v>0</v>
      </c>
      <c r="BS110" s="22">
        <v>1.1599999999999999</v>
      </c>
      <c r="BT110" s="22">
        <v>0</v>
      </c>
      <c r="BU110" s="22">
        <v>0</v>
      </c>
      <c r="BV110" s="22">
        <v>2.89</v>
      </c>
      <c r="BW110" s="22">
        <v>0</v>
      </c>
      <c r="BX110" s="22">
        <v>0</v>
      </c>
      <c r="BY110" s="22">
        <v>0</v>
      </c>
      <c r="BZ110" s="22">
        <v>0</v>
      </c>
      <c r="CA110" s="22">
        <v>0</v>
      </c>
      <c r="CB110" s="22">
        <v>47.56</v>
      </c>
      <c r="CC110" s="23"/>
      <c r="CD110" s="23"/>
      <c r="CE110" s="22">
        <v>0.77</v>
      </c>
      <c r="CG110" s="22">
        <v>0</v>
      </c>
      <c r="CH110" s="22">
        <v>0</v>
      </c>
      <c r="CI110" s="22">
        <v>0</v>
      </c>
      <c r="CJ110" s="22">
        <v>0</v>
      </c>
      <c r="CK110" s="22">
        <v>0</v>
      </c>
      <c r="CL110" s="22">
        <v>0</v>
      </c>
      <c r="CM110" s="22">
        <v>0</v>
      </c>
      <c r="CN110" s="22">
        <v>0</v>
      </c>
      <c r="CO110" s="22">
        <v>0</v>
      </c>
      <c r="CP110" s="22">
        <v>0</v>
      </c>
      <c r="CQ110" s="22">
        <v>0.6</v>
      </c>
    </row>
    <row r="111" spans="1:95" s="22" customFormat="1" ht="31.5" x14ac:dyDescent="0.25">
      <c r="A111" s="31" t="str">
        <f>"61, сб.2024"</f>
        <v>61, сб.2024</v>
      </c>
      <c r="B111" s="20" t="s">
        <v>138</v>
      </c>
      <c r="C111" s="21" t="str">
        <f>"200,0"</f>
        <v>200,0</v>
      </c>
      <c r="D111" s="21">
        <v>4.4000000000000004</v>
      </c>
      <c r="E111" s="21">
        <v>2.12</v>
      </c>
      <c r="F111" s="21">
        <v>3.99</v>
      </c>
      <c r="G111" s="21">
        <v>0</v>
      </c>
      <c r="H111" s="21">
        <v>17.73</v>
      </c>
      <c r="I111" s="21">
        <v>122.59803943183999</v>
      </c>
      <c r="J111" s="21">
        <v>1.36</v>
      </c>
      <c r="K111" s="21">
        <v>0.06</v>
      </c>
      <c r="L111" s="21">
        <v>1.36</v>
      </c>
      <c r="M111" s="21">
        <v>0</v>
      </c>
      <c r="N111" s="21">
        <v>2.37</v>
      </c>
      <c r="O111" s="21">
        <v>13.76</v>
      </c>
      <c r="P111" s="21">
        <v>1.59</v>
      </c>
      <c r="Q111" s="21">
        <v>0</v>
      </c>
      <c r="R111" s="21">
        <v>0</v>
      </c>
      <c r="S111" s="21">
        <v>0.16</v>
      </c>
      <c r="T111" s="21">
        <v>1.1299999999999999</v>
      </c>
      <c r="U111" s="21">
        <v>107.55</v>
      </c>
      <c r="V111" s="21">
        <v>377.21</v>
      </c>
      <c r="W111" s="21">
        <v>13.03</v>
      </c>
      <c r="X111" s="21">
        <v>18.329999999999998</v>
      </c>
      <c r="Y111" s="21">
        <v>47.85</v>
      </c>
      <c r="Z111" s="21">
        <v>0.78</v>
      </c>
      <c r="AA111" s="21">
        <v>14.16</v>
      </c>
      <c r="AB111" s="21">
        <v>883.01</v>
      </c>
      <c r="AC111" s="21">
        <v>177.47</v>
      </c>
      <c r="AD111" s="21">
        <v>0.25</v>
      </c>
      <c r="AE111" s="21">
        <v>0.08</v>
      </c>
      <c r="AF111" s="21">
        <v>0.05</v>
      </c>
      <c r="AG111" s="21">
        <v>0.83</v>
      </c>
      <c r="AH111" s="21">
        <v>1.44</v>
      </c>
      <c r="AI111" s="21">
        <v>5.28</v>
      </c>
      <c r="AJ111" s="22">
        <v>0</v>
      </c>
      <c r="AK111" s="22">
        <v>56</v>
      </c>
      <c r="AL111" s="22">
        <v>60.96</v>
      </c>
      <c r="AM111" s="22">
        <v>97.85</v>
      </c>
      <c r="AN111" s="22">
        <v>58.76</v>
      </c>
      <c r="AO111" s="22">
        <v>19</v>
      </c>
      <c r="AP111" s="22">
        <v>51.35</v>
      </c>
      <c r="AQ111" s="22">
        <v>20.94</v>
      </c>
      <c r="AR111" s="22">
        <v>66.819999999999993</v>
      </c>
      <c r="AS111" s="22">
        <v>64.569999999999993</v>
      </c>
      <c r="AT111" s="22">
        <v>129.36000000000001</v>
      </c>
      <c r="AU111" s="22">
        <v>79.569999999999993</v>
      </c>
      <c r="AV111" s="22">
        <v>25.7</v>
      </c>
      <c r="AW111" s="22">
        <v>54.49</v>
      </c>
      <c r="AX111" s="22">
        <v>394.03</v>
      </c>
      <c r="AY111" s="22">
        <v>0</v>
      </c>
      <c r="AZ111" s="22">
        <v>97.61</v>
      </c>
      <c r="BA111" s="22">
        <v>58.94</v>
      </c>
      <c r="BB111" s="22">
        <v>39.5</v>
      </c>
      <c r="BC111" s="22">
        <v>24.56</v>
      </c>
      <c r="BD111" s="22">
        <v>0.09</v>
      </c>
      <c r="BE111" s="22">
        <v>0.02</v>
      </c>
      <c r="BF111" s="22">
        <v>0.02</v>
      </c>
      <c r="BG111" s="22">
        <v>0.04</v>
      </c>
      <c r="BH111" s="22">
        <v>0.06</v>
      </c>
      <c r="BI111" s="22">
        <v>0.19</v>
      </c>
      <c r="BJ111" s="22">
        <v>0</v>
      </c>
      <c r="BK111" s="22">
        <v>0.64</v>
      </c>
      <c r="BL111" s="22">
        <v>0</v>
      </c>
      <c r="BM111" s="22">
        <v>0.19</v>
      </c>
      <c r="BN111" s="22">
        <v>0</v>
      </c>
      <c r="BO111" s="22">
        <v>0</v>
      </c>
      <c r="BP111" s="22">
        <v>0</v>
      </c>
      <c r="BQ111" s="22">
        <v>0</v>
      </c>
      <c r="BR111" s="22">
        <v>7.0000000000000007E-2</v>
      </c>
      <c r="BS111" s="22">
        <v>0.63</v>
      </c>
      <c r="BT111" s="22">
        <v>0</v>
      </c>
      <c r="BU111" s="22">
        <v>0</v>
      </c>
      <c r="BV111" s="22">
        <v>0.1</v>
      </c>
      <c r="BW111" s="22">
        <v>0</v>
      </c>
      <c r="BX111" s="22">
        <v>0</v>
      </c>
      <c r="BY111" s="22">
        <v>0</v>
      </c>
      <c r="BZ111" s="22">
        <v>0</v>
      </c>
      <c r="CA111" s="22">
        <v>0</v>
      </c>
      <c r="CB111" s="22">
        <v>210.08</v>
      </c>
      <c r="CC111" s="23"/>
      <c r="CD111" s="23"/>
      <c r="CE111" s="22">
        <v>161.33000000000001</v>
      </c>
      <c r="CG111" s="22">
        <v>0</v>
      </c>
      <c r="CH111" s="22">
        <v>0</v>
      </c>
      <c r="CI111" s="22">
        <v>0</v>
      </c>
      <c r="CJ111" s="22">
        <v>0</v>
      </c>
      <c r="CK111" s="22">
        <v>0</v>
      </c>
      <c r="CL111" s="22">
        <v>0</v>
      </c>
      <c r="CM111" s="22">
        <v>0</v>
      </c>
      <c r="CN111" s="22">
        <v>0</v>
      </c>
      <c r="CO111" s="22">
        <v>0</v>
      </c>
      <c r="CP111" s="22">
        <v>0</v>
      </c>
      <c r="CQ111" s="22">
        <v>0.2</v>
      </c>
    </row>
    <row r="112" spans="1:95" s="22" customFormat="1" x14ac:dyDescent="0.25">
      <c r="A112" s="31" t="str">
        <f>"183, сб. 2024"</f>
        <v>183, сб. 2024</v>
      </c>
      <c r="B112" s="20" t="s">
        <v>102</v>
      </c>
      <c r="C112" s="21" t="str">
        <f>"150,0"</f>
        <v>150,0</v>
      </c>
      <c r="D112" s="21">
        <v>8.6</v>
      </c>
      <c r="E112" s="21">
        <v>0.02</v>
      </c>
      <c r="F112" s="21">
        <v>5.52</v>
      </c>
      <c r="G112" s="21">
        <v>0</v>
      </c>
      <c r="H112" s="21">
        <v>45.02</v>
      </c>
      <c r="I112" s="21">
        <v>252.72658556756753</v>
      </c>
      <c r="J112" s="21">
        <v>2.59</v>
      </c>
      <c r="K112" s="21">
        <v>0.1</v>
      </c>
      <c r="L112" s="21">
        <v>2.59</v>
      </c>
      <c r="M112" s="21">
        <v>0</v>
      </c>
      <c r="N112" s="21">
        <v>0.99</v>
      </c>
      <c r="O112" s="21">
        <v>36.57</v>
      </c>
      <c r="P112" s="21">
        <v>7.46</v>
      </c>
      <c r="Q112" s="21">
        <v>0</v>
      </c>
      <c r="R112" s="21">
        <v>0</v>
      </c>
      <c r="S112" s="21">
        <v>0</v>
      </c>
      <c r="T112" s="21">
        <v>2.65</v>
      </c>
      <c r="U112" s="21">
        <v>559.59</v>
      </c>
      <c r="V112" s="21">
        <v>262.14</v>
      </c>
      <c r="W112" s="21">
        <v>19.16</v>
      </c>
      <c r="X112" s="21">
        <v>132.33000000000001</v>
      </c>
      <c r="Y112" s="21">
        <v>194.31</v>
      </c>
      <c r="Z112" s="21">
        <v>4.5599999999999996</v>
      </c>
      <c r="AA112" s="21">
        <v>23.92</v>
      </c>
      <c r="AB112" s="21">
        <v>20.12</v>
      </c>
      <c r="AC112" s="21">
        <v>27.86</v>
      </c>
      <c r="AD112" s="21">
        <v>0.6</v>
      </c>
      <c r="AE112" s="21">
        <v>0.25</v>
      </c>
      <c r="AF112" s="21">
        <v>0.13</v>
      </c>
      <c r="AG112" s="21">
        <v>2.48</v>
      </c>
      <c r="AH112" s="21">
        <v>5.01</v>
      </c>
      <c r="AI112" s="21">
        <v>0</v>
      </c>
      <c r="AJ112" s="22">
        <v>0</v>
      </c>
      <c r="AK112" s="22">
        <v>402.8</v>
      </c>
      <c r="AL112" s="22">
        <v>314.24</v>
      </c>
      <c r="AM112" s="22">
        <v>509.19</v>
      </c>
      <c r="AN112" s="22">
        <v>362.03</v>
      </c>
      <c r="AO112" s="22">
        <v>218.35</v>
      </c>
      <c r="AP112" s="22">
        <v>273.58</v>
      </c>
      <c r="AQ112" s="22">
        <v>123.65</v>
      </c>
      <c r="AR112" s="22">
        <v>404.17</v>
      </c>
      <c r="AS112" s="22">
        <v>395.84</v>
      </c>
      <c r="AT112" s="22">
        <v>763.32</v>
      </c>
      <c r="AU112" s="22">
        <v>751.86</v>
      </c>
      <c r="AV112" s="22">
        <v>205.16</v>
      </c>
      <c r="AW112" s="22">
        <v>490.89</v>
      </c>
      <c r="AX112" s="22">
        <v>1542.52</v>
      </c>
      <c r="AY112" s="22">
        <v>0</v>
      </c>
      <c r="AZ112" s="22">
        <v>341.68</v>
      </c>
      <c r="BA112" s="22">
        <v>414.02</v>
      </c>
      <c r="BB112" s="22">
        <v>293.85000000000002</v>
      </c>
      <c r="BC112" s="22">
        <v>224.96</v>
      </c>
      <c r="BD112" s="22">
        <v>0.15</v>
      </c>
      <c r="BE112" s="22">
        <v>0.03</v>
      </c>
      <c r="BF112" s="22">
        <v>0.03</v>
      </c>
      <c r="BG112" s="22">
        <v>0.08</v>
      </c>
      <c r="BH112" s="22">
        <v>0.1</v>
      </c>
      <c r="BI112" s="22">
        <v>0.32</v>
      </c>
      <c r="BJ112" s="22">
        <v>0</v>
      </c>
      <c r="BK112" s="22">
        <v>1.34</v>
      </c>
      <c r="BL112" s="22">
        <v>0</v>
      </c>
      <c r="BM112" s="22">
        <v>0.33</v>
      </c>
      <c r="BN112" s="22">
        <v>0.01</v>
      </c>
      <c r="BO112" s="22">
        <v>0</v>
      </c>
      <c r="BP112" s="22">
        <v>0</v>
      </c>
      <c r="BQ112" s="22">
        <v>0</v>
      </c>
      <c r="BR112" s="22">
        <v>0.13</v>
      </c>
      <c r="BS112" s="22">
        <v>1.63</v>
      </c>
      <c r="BT112" s="22">
        <v>0.01</v>
      </c>
      <c r="BU112" s="22">
        <v>0</v>
      </c>
      <c r="BV112" s="22">
        <v>0.75</v>
      </c>
      <c r="BW112" s="22">
        <v>7.0000000000000007E-2</v>
      </c>
      <c r="BX112" s="22">
        <v>0</v>
      </c>
      <c r="BY112" s="22">
        <v>0</v>
      </c>
      <c r="BZ112" s="22">
        <v>0</v>
      </c>
      <c r="CA112" s="22">
        <v>0</v>
      </c>
      <c r="CB112" s="22">
        <v>114</v>
      </c>
      <c r="CC112" s="23"/>
      <c r="CD112" s="23"/>
      <c r="CE112" s="22">
        <v>27.27</v>
      </c>
      <c r="CG112" s="22">
        <v>0</v>
      </c>
      <c r="CH112" s="22">
        <v>0</v>
      </c>
      <c r="CI112" s="22">
        <v>0</v>
      </c>
      <c r="CJ112" s="22">
        <v>0</v>
      </c>
      <c r="CK112" s="22">
        <v>0</v>
      </c>
      <c r="CL112" s="22">
        <v>0</v>
      </c>
      <c r="CM112" s="22">
        <v>0</v>
      </c>
      <c r="CN112" s="22">
        <v>0</v>
      </c>
      <c r="CO112" s="22">
        <v>0</v>
      </c>
      <c r="CP112" s="22">
        <v>0</v>
      </c>
      <c r="CQ112" s="22">
        <v>1.46</v>
      </c>
    </row>
    <row r="113" spans="1:95" s="22" customFormat="1" x14ac:dyDescent="0.25">
      <c r="A113" s="31" t="str">
        <f>"96, сб.2024"</f>
        <v>96, сб.2024</v>
      </c>
      <c r="B113" s="20" t="s">
        <v>139</v>
      </c>
      <c r="C113" s="21" t="str">
        <f>"90,0"</f>
        <v>90,0</v>
      </c>
      <c r="D113" s="21">
        <v>12.43</v>
      </c>
      <c r="E113" s="21">
        <v>11.94</v>
      </c>
      <c r="F113" s="21">
        <v>13.02</v>
      </c>
      <c r="G113" s="21">
        <v>3.07</v>
      </c>
      <c r="H113" s="21">
        <v>3.21</v>
      </c>
      <c r="I113" s="21">
        <v>179.12996451000001</v>
      </c>
      <c r="J113" s="21">
        <v>5.05</v>
      </c>
      <c r="K113" s="21">
        <v>0</v>
      </c>
      <c r="L113" s="21">
        <v>5.05</v>
      </c>
      <c r="M113" s="21">
        <v>0</v>
      </c>
      <c r="N113" s="21">
        <v>1.1499999999999999</v>
      </c>
      <c r="O113" s="21">
        <v>1.7</v>
      </c>
      <c r="P113" s="21">
        <v>0.36</v>
      </c>
      <c r="Q113" s="21">
        <v>0</v>
      </c>
      <c r="R113" s="21">
        <v>0</v>
      </c>
      <c r="S113" s="21">
        <v>7.0000000000000007E-2</v>
      </c>
      <c r="T113" s="21">
        <v>1.2</v>
      </c>
      <c r="U113" s="21">
        <v>139.5</v>
      </c>
      <c r="V113" s="21">
        <v>246.14</v>
      </c>
      <c r="W113" s="21">
        <v>10.28</v>
      </c>
      <c r="X113" s="21">
        <v>16.77</v>
      </c>
      <c r="Y113" s="21">
        <v>128.71</v>
      </c>
      <c r="Z113" s="21">
        <v>1.88</v>
      </c>
      <c r="AA113" s="21">
        <v>0</v>
      </c>
      <c r="AB113" s="21">
        <v>35.799999999999997</v>
      </c>
      <c r="AC113" s="21">
        <v>8.7799999999999994</v>
      </c>
      <c r="AD113" s="21">
        <v>0.35</v>
      </c>
      <c r="AE113" s="21">
        <v>0.03</v>
      </c>
      <c r="AF113" s="21">
        <v>7.0000000000000007E-2</v>
      </c>
      <c r="AG113" s="21">
        <v>2.48</v>
      </c>
      <c r="AH113" s="21">
        <v>5.99</v>
      </c>
      <c r="AI113" s="21">
        <v>0.2</v>
      </c>
      <c r="AJ113" s="22">
        <v>0</v>
      </c>
      <c r="AK113" s="22">
        <v>675.49</v>
      </c>
      <c r="AL113" s="22">
        <v>512.16</v>
      </c>
      <c r="AM113" s="22">
        <v>967.83</v>
      </c>
      <c r="AN113" s="22">
        <v>1025.6500000000001</v>
      </c>
      <c r="AO113" s="22">
        <v>289.24</v>
      </c>
      <c r="AP113" s="22">
        <v>522.77</v>
      </c>
      <c r="AQ113" s="22">
        <v>137.16</v>
      </c>
      <c r="AR113" s="22">
        <v>522.19000000000005</v>
      </c>
      <c r="AS113" s="22">
        <v>704.82</v>
      </c>
      <c r="AT113" s="22">
        <v>678.91</v>
      </c>
      <c r="AU113" s="22">
        <v>1144.6099999999999</v>
      </c>
      <c r="AV113" s="22">
        <v>460.41</v>
      </c>
      <c r="AW113" s="22">
        <v>609.69000000000005</v>
      </c>
      <c r="AX113" s="22">
        <v>2046.14</v>
      </c>
      <c r="AY113" s="22">
        <v>186.09</v>
      </c>
      <c r="AZ113" s="22">
        <v>462.94</v>
      </c>
      <c r="BA113" s="22">
        <v>512.55999999999995</v>
      </c>
      <c r="BB113" s="22">
        <v>428.25</v>
      </c>
      <c r="BC113" s="22">
        <v>171.02</v>
      </c>
      <c r="BD113" s="22">
        <v>0</v>
      </c>
      <c r="BE113" s="22">
        <v>0</v>
      </c>
      <c r="BF113" s="22">
        <v>0</v>
      </c>
      <c r="BG113" s="22">
        <v>0</v>
      </c>
      <c r="BH113" s="22">
        <v>0</v>
      </c>
      <c r="BI113" s="22">
        <v>0</v>
      </c>
      <c r="BJ113" s="22">
        <v>0</v>
      </c>
      <c r="BK113" s="22">
        <v>0</v>
      </c>
      <c r="BL113" s="22">
        <v>0</v>
      </c>
      <c r="BM113" s="22">
        <v>0</v>
      </c>
      <c r="BN113" s="22">
        <v>0</v>
      </c>
      <c r="BO113" s="22">
        <v>0</v>
      </c>
      <c r="BP113" s="22">
        <v>0</v>
      </c>
      <c r="BQ113" s="22">
        <v>0</v>
      </c>
      <c r="BR113" s="22">
        <v>0</v>
      </c>
      <c r="BS113" s="22">
        <v>0</v>
      </c>
      <c r="BT113" s="22">
        <v>0</v>
      </c>
      <c r="BU113" s="22">
        <v>0</v>
      </c>
      <c r="BV113" s="22">
        <v>0.01</v>
      </c>
      <c r="BW113" s="22">
        <v>0</v>
      </c>
      <c r="BX113" s="22">
        <v>0</v>
      </c>
      <c r="BY113" s="22">
        <v>0</v>
      </c>
      <c r="BZ113" s="22">
        <v>0</v>
      </c>
      <c r="CA113" s="22">
        <v>0</v>
      </c>
      <c r="CB113" s="22">
        <v>48.29</v>
      </c>
      <c r="CC113" s="23"/>
      <c r="CD113" s="23"/>
      <c r="CE113" s="22">
        <v>5.97</v>
      </c>
      <c r="CG113" s="22">
        <v>0</v>
      </c>
      <c r="CH113" s="22">
        <v>0</v>
      </c>
      <c r="CI113" s="22">
        <v>0</v>
      </c>
      <c r="CJ113" s="22">
        <v>0</v>
      </c>
      <c r="CK113" s="22">
        <v>0</v>
      </c>
      <c r="CL113" s="22">
        <v>0</v>
      </c>
      <c r="CM113" s="22">
        <v>0</v>
      </c>
      <c r="CN113" s="22">
        <v>0</v>
      </c>
      <c r="CO113" s="22">
        <v>0</v>
      </c>
      <c r="CP113" s="22">
        <v>0</v>
      </c>
      <c r="CQ113" s="22">
        <v>0.38</v>
      </c>
    </row>
    <row r="114" spans="1:95" s="22" customFormat="1" x14ac:dyDescent="0.25">
      <c r="A114" s="31" t="str">
        <f>"300, сб. 2024"</f>
        <v>300, сб. 2024</v>
      </c>
      <c r="B114" s="20" t="s">
        <v>105</v>
      </c>
      <c r="C114" s="21" t="str">
        <f>"200,0"</f>
        <v>200,0</v>
      </c>
      <c r="D114" s="21">
        <v>0.19</v>
      </c>
      <c r="E114" s="21">
        <v>0</v>
      </c>
      <c r="F114" s="21">
        <v>0.04</v>
      </c>
      <c r="G114" s="21">
        <v>0.05</v>
      </c>
      <c r="H114" s="21">
        <v>9.2200000000000006</v>
      </c>
      <c r="I114" s="21">
        <v>36.005279999999999</v>
      </c>
      <c r="J114" s="21">
        <v>0</v>
      </c>
      <c r="K114" s="21">
        <v>0</v>
      </c>
      <c r="L114" s="21">
        <v>0</v>
      </c>
      <c r="M114" s="21">
        <v>0</v>
      </c>
      <c r="N114" s="21">
        <v>9.1199999999999992</v>
      </c>
      <c r="O114" s="21">
        <v>0</v>
      </c>
      <c r="P114" s="21">
        <v>0.1</v>
      </c>
      <c r="Q114" s="21">
        <v>0</v>
      </c>
      <c r="R114" s="21">
        <v>0</v>
      </c>
      <c r="S114" s="21">
        <v>0</v>
      </c>
      <c r="T114" s="21">
        <v>7.0000000000000007E-2</v>
      </c>
      <c r="U114" s="21">
        <v>0.1</v>
      </c>
      <c r="V114" s="21">
        <v>0.26</v>
      </c>
      <c r="W114" s="21">
        <v>0.26</v>
      </c>
      <c r="X114" s="21">
        <v>0</v>
      </c>
      <c r="Y114" s="21">
        <v>0</v>
      </c>
      <c r="Z114" s="21">
        <v>0.03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21">
        <v>0</v>
      </c>
      <c r="AJ114" s="22">
        <v>0</v>
      </c>
      <c r="AK114" s="22">
        <v>0</v>
      </c>
      <c r="AL114" s="22">
        <v>0</v>
      </c>
      <c r="AM114" s="22">
        <v>0</v>
      </c>
      <c r="AN114" s="22">
        <v>0</v>
      </c>
      <c r="AO114" s="22">
        <v>0</v>
      </c>
      <c r="AP114" s="22">
        <v>0</v>
      </c>
      <c r="AQ114" s="22">
        <v>0</v>
      </c>
      <c r="AR114" s="22">
        <v>0</v>
      </c>
      <c r="AS114" s="22">
        <v>0</v>
      </c>
      <c r="AT114" s="22">
        <v>0</v>
      </c>
      <c r="AU114" s="22">
        <v>0</v>
      </c>
      <c r="AV114" s="22">
        <v>0</v>
      </c>
      <c r="AW114" s="22">
        <v>0</v>
      </c>
      <c r="AX114" s="22">
        <v>0</v>
      </c>
      <c r="AY114" s="22">
        <v>0</v>
      </c>
      <c r="AZ114" s="22">
        <v>0</v>
      </c>
      <c r="BA114" s="22">
        <v>0</v>
      </c>
      <c r="BB114" s="22">
        <v>0</v>
      </c>
      <c r="BC114" s="22">
        <v>0</v>
      </c>
      <c r="BD114" s="22">
        <v>0</v>
      </c>
      <c r="BE114" s="22">
        <v>0</v>
      </c>
      <c r="BF114" s="22">
        <v>0</v>
      </c>
      <c r="BG114" s="22">
        <v>0</v>
      </c>
      <c r="BH114" s="22">
        <v>0</v>
      </c>
      <c r="BI114" s="22">
        <v>0</v>
      </c>
      <c r="BJ114" s="22">
        <v>0</v>
      </c>
      <c r="BK114" s="22">
        <v>0</v>
      </c>
      <c r="BL114" s="22">
        <v>0</v>
      </c>
      <c r="BM114" s="22">
        <v>0</v>
      </c>
      <c r="BN114" s="22">
        <v>0</v>
      </c>
      <c r="BO114" s="22">
        <v>0</v>
      </c>
      <c r="BP114" s="22">
        <v>0</v>
      </c>
      <c r="BQ114" s="22">
        <v>0</v>
      </c>
      <c r="BR114" s="22">
        <v>0</v>
      </c>
      <c r="BS114" s="22">
        <v>0</v>
      </c>
      <c r="BT114" s="22">
        <v>0</v>
      </c>
      <c r="BU114" s="22">
        <v>0</v>
      </c>
      <c r="BV114" s="22">
        <v>0</v>
      </c>
      <c r="BW114" s="22">
        <v>0</v>
      </c>
      <c r="BX114" s="22">
        <v>0</v>
      </c>
      <c r="BY114" s="22">
        <v>0</v>
      </c>
      <c r="BZ114" s="22">
        <v>0</v>
      </c>
      <c r="CA114" s="22">
        <v>0</v>
      </c>
      <c r="CB114" s="22">
        <v>190.1</v>
      </c>
      <c r="CC114" s="23"/>
      <c r="CD114" s="23"/>
      <c r="CE114" s="22">
        <v>0</v>
      </c>
      <c r="CG114" s="22">
        <v>0</v>
      </c>
      <c r="CH114" s="22">
        <v>0</v>
      </c>
      <c r="CI114" s="22">
        <v>0</v>
      </c>
      <c r="CJ114" s="22">
        <v>0</v>
      </c>
      <c r="CK114" s="22">
        <v>0</v>
      </c>
      <c r="CL114" s="22">
        <v>0</v>
      </c>
      <c r="CM114" s="22">
        <v>0</v>
      </c>
      <c r="CN114" s="22">
        <v>0</v>
      </c>
      <c r="CO114" s="22">
        <v>0</v>
      </c>
      <c r="CP114" s="22">
        <v>10</v>
      </c>
      <c r="CQ114" s="22">
        <v>0</v>
      </c>
    </row>
    <row r="115" spans="1:95" s="22" customFormat="1" x14ac:dyDescent="0.25">
      <c r="A115" s="31" t="str">
        <f>"1.5, сб. 2024"</f>
        <v>1.5, сб. 2024</v>
      </c>
      <c r="B115" s="20" t="s">
        <v>100</v>
      </c>
      <c r="C115" s="21" t="str">
        <f>"25,0"</f>
        <v>25,0</v>
      </c>
      <c r="D115" s="21">
        <v>1.98</v>
      </c>
      <c r="E115" s="21">
        <v>0</v>
      </c>
      <c r="F115" s="21">
        <v>0.25</v>
      </c>
      <c r="G115" s="21">
        <v>0</v>
      </c>
      <c r="H115" s="21">
        <v>12.9</v>
      </c>
      <c r="I115" s="21">
        <v>61.374999999999993</v>
      </c>
      <c r="J115" s="21">
        <v>0.05</v>
      </c>
      <c r="K115" s="21">
        <v>0</v>
      </c>
      <c r="L115" s="21">
        <v>0.05</v>
      </c>
      <c r="M115" s="21">
        <v>0</v>
      </c>
      <c r="N115" s="21">
        <v>0.53</v>
      </c>
      <c r="O115" s="21">
        <v>11.55</v>
      </c>
      <c r="P115" s="21">
        <v>0.83</v>
      </c>
      <c r="Q115" s="21">
        <v>0</v>
      </c>
      <c r="R115" s="21">
        <v>0</v>
      </c>
      <c r="S115" s="21">
        <v>0.08</v>
      </c>
      <c r="T115" s="21">
        <v>0.38</v>
      </c>
      <c r="U115" s="21">
        <v>0</v>
      </c>
      <c r="V115" s="21">
        <v>33.25</v>
      </c>
      <c r="W115" s="21">
        <v>5.75</v>
      </c>
      <c r="X115" s="21">
        <v>8.25</v>
      </c>
      <c r="Y115" s="21">
        <v>21.75</v>
      </c>
      <c r="Z115" s="21">
        <v>0.5</v>
      </c>
      <c r="AA115" s="21">
        <v>0</v>
      </c>
      <c r="AB115" s="21">
        <v>0</v>
      </c>
      <c r="AC115" s="21">
        <v>0</v>
      </c>
      <c r="AD115" s="21">
        <v>0.33</v>
      </c>
      <c r="AE115" s="21">
        <v>0.04</v>
      </c>
      <c r="AF115" s="21">
        <v>0.02</v>
      </c>
      <c r="AG115" s="21">
        <v>0.4</v>
      </c>
      <c r="AH115" s="21">
        <v>0.78</v>
      </c>
      <c r="AI115" s="21">
        <v>0</v>
      </c>
      <c r="AJ115" s="22">
        <v>0</v>
      </c>
      <c r="AK115" s="22">
        <v>0</v>
      </c>
      <c r="AL115" s="22">
        <v>0</v>
      </c>
      <c r="AM115" s="22">
        <v>0</v>
      </c>
      <c r="AN115" s="22">
        <v>0</v>
      </c>
      <c r="AO115" s="22">
        <v>0</v>
      </c>
      <c r="AP115" s="22">
        <v>0</v>
      </c>
      <c r="AQ115" s="22">
        <v>0</v>
      </c>
      <c r="AR115" s="22">
        <v>0</v>
      </c>
      <c r="AS115" s="22">
        <v>0</v>
      </c>
      <c r="AT115" s="22">
        <v>0</v>
      </c>
      <c r="AU115" s="22">
        <v>0</v>
      </c>
      <c r="AV115" s="22">
        <v>0</v>
      </c>
      <c r="AW115" s="22">
        <v>0</v>
      </c>
      <c r="AX115" s="22">
        <v>0</v>
      </c>
      <c r="AY115" s="22">
        <v>0</v>
      </c>
      <c r="AZ115" s="22">
        <v>0</v>
      </c>
      <c r="BA115" s="22">
        <v>0</v>
      </c>
      <c r="BB115" s="22">
        <v>0</v>
      </c>
      <c r="BC115" s="22">
        <v>0</v>
      </c>
      <c r="BD115" s="22">
        <v>0</v>
      </c>
      <c r="BE115" s="22">
        <v>0</v>
      </c>
      <c r="BF115" s="22">
        <v>0</v>
      </c>
      <c r="BG115" s="22">
        <v>0</v>
      </c>
      <c r="BH115" s="22">
        <v>0</v>
      </c>
      <c r="BI115" s="22">
        <v>0</v>
      </c>
      <c r="BJ115" s="22">
        <v>0</v>
      </c>
      <c r="BK115" s="22">
        <v>0</v>
      </c>
      <c r="BL115" s="22">
        <v>0</v>
      </c>
      <c r="BM115" s="22">
        <v>0</v>
      </c>
      <c r="BN115" s="22">
        <v>0</v>
      </c>
      <c r="BO115" s="22">
        <v>0</v>
      </c>
      <c r="BP115" s="22">
        <v>0</v>
      </c>
      <c r="BQ115" s="22">
        <v>0</v>
      </c>
      <c r="BR115" s="22">
        <v>0</v>
      </c>
      <c r="BS115" s="22">
        <v>0</v>
      </c>
      <c r="BT115" s="22">
        <v>0</v>
      </c>
      <c r="BU115" s="22">
        <v>0</v>
      </c>
      <c r="BV115" s="22">
        <v>0</v>
      </c>
      <c r="BW115" s="22">
        <v>0</v>
      </c>
      <c r="BX115" s="22">
        <v>0</v>
      </c>
      <c r="BY115" s="22">
        <v>0</v>
      </c>
      <c r="BZ115" s="22">
        <v>0</v>
      </c>
      <c r="CA115" s="22">
        <v>0</v>
      </c>
      <c r="CB115" s="22">
        <v>9.43</v>
      </c>
      <c r="CC115" s="23"/>
      <c r="CD115" s="23"/>
      <c r="CE115" s="22">
        <v>0</v>
      </c>
      <c r="CG115" s="22">
        <v>0</v>
      </c>
      <c r="CH115" s="22">
        <v>0</v>
      </c>
      <c r="CI115" s="22">
        <v>0</v>
      </c>
      <c r="CJ115" s="22">
        <v>0</v>
      </c>
      <c r="CK115" s="22">
        <v>0</v>
      </c>
      <c r="CL115" s="22">
        <v>0</v>
      </c>
      <c r="CM115" s="22">
        <v>0</v>
      </c>
      <c r="CN115" s="22">
        <v>0</v>
      </c>
      <c r="CO115" s="22">
        <v>0</v>
      </c>
      <c r="CP115" s="22">
        <v>0</v>
      </c>
      <c r="CQ115" s="22">
        <v>0</v>
      </c>
    </row>
    <row r="116" spans="1:95" s="15" customFormat="1" x14ac:dyDescent="0.25">
      <c r="A116" s="32" t="str">
        <f>"ТТК"</f>
        <v>ТТК</v>
      </c>
      <c r="B116" s="17" t="s">
        <v>113</v>
      </c>
      <c r="C116" s="18" t="str">
        <f>"25,0"</f>
        <v>25,0</v>
      </c>
      <c r="D116" s="18">
        <v>1.65</v>
      </c>
      <c r="E116" s="18">
        <v>0</v>
      </c>
      <c r="F116" s="18">
        <v>0.3</v>
      </c>
      <c r="G116" s="18">
        <v>0</v>
      </c>
      <c r="H116" s="18">
        <v>10.43</v>
      </c>
      <c r="I116" s="18">
        <v>48.344999999999999</v>
      </c>
      <c r="J116" s="18">
        <v>0.05</v>
      </c>
      <c r="K116" s="18">
        <v>0</v>
      </c>
      <c r="L116" s="18">
        <v>0.05</v>
      </c>
      <c r="M116" s="18">
        <v>0</v>
      </c>
      <c r="N116" s="18">
        <v>0.3</v>
      </c>
      <c r="O116" s="18">
        <v>8.0500000000000007</v>
      </c>
      <c r="P116" s="18">
        <v>2.08</v>
      </c>
      <c r="Q116" s="18">
        <v>0</v>
      </c>
      <c r="R116" s="18">
        <v>0</v>
      </c>
      <c r="S116" s="18">
        <v>0.25</v>
      </c>
      <c r="T116" s="18">
        <v>0.63</v>
      </c>
      <c r="U116" s="18">
        <v>0</v>
      </c>
      <c r="V116" s="18">
        <v>61.25</v>
      </c>
      <c r="W116" s="18">
        <v>8.75</v>
      </c>
      <c r="X116" s="18">
        <v>11.75</v>
      </c>
      <c r="Y116" s="18">
        <v>39.5</v>
      </c>
      <c r="Z116" s="18">
        <v>0.98</v>
      </c>
      <c r="AA116" s="18">
        <v>0</v>
      </c>
      <c r="AB116" s="18">
        <v>1.25</v>
      </c>
      <c r="AC116" s="18">
        <v>0.25</v>
      </c>
      <c r="AD116" s="18">
        <v>0.35</v>
      </c>
      <c r="AE116" s="18">
        <v>0.05</v>
      </c>
      <c r="AF116" s="18">
        <v>0.02</v>
      </c>
      <c r="AG116" s="18">
        <v>0.18</v>
      </c>
      <c r="AH116" s="18">
        <v>0.5</v>
      </c>
      <c r="AI116" s="18">
        <v>0</v>
      </c>
      <c r="AJ116" s="15">
        <v>0</v>
      </c>
      <c r="AK116" s="15">
        <v>80.5</v>
      </c>
      <c r="AL116" s="15">
        <v>62</v>
      </c>
      <c r="AM116" s="15">
        <v>106.75</v>
      </c>
      <c r="AN116" s="15">
        <v>55.75</v>
      </c>
      <c r="AO116" s="15">
        <v>23.25</v>
      </c>
      <c r="AP116" s="15">
        <v>49.5</v>
      </c>
      <c r="AQ116" s="15">
        <v>20</v>
      </c>
      <c r="AR116" s="15">
        <v>92.75</v>
      </c>
      <c r="AS116" s="15">
        <v>74.25</v>
      </c>
      <c r="AT116" s="15">
        <v>72.75</v>
      </c>
      <c r="AU116" s="15">
        <v>116</v>
      </c>
      <c r="AV116" s="15">
        <v>31</v>
      </c>
      <c r="AW116" s="15">
        <v>77.5</v>
      </c>
      <c r="AX116" s="15">
        <v>382.25</v>
      </c>
      <c r="AY116" s="15">
        <v>0</v>
      </c>
      <c r="AZ116" s="15">
        <v>131.5</v>
      </c>
      <c r="BA116" s="15">
        <v>72.75</v>
      </c>
      <c r="BB116" s="15">
        <v>45</v>
      </c>
      <c r="BC116" s="15">
        <v>32.5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0.04</v>
      </c>
      <c r="BL116" s="15">
        <v>0</v>
      </c>
      <c r="BM116" s="15">
        <v>0</v>
      </c>
      <c r="BN116" s="15">
        <v>0.01</v>
      </c>
      <c r="BO116" s="15">
        <v>0</v>
      </c>
      <c r="BP116" s="15">
        <v>0</v>
      </c>
      <c r="BQ116" s="15">
        <v>0</v>
      </c>
      <c r="BR116" s="15">
        <v>0</v>
      </c>
      <c r="BS116" s="15">
        <v>0.03</v>
      </c>
      <c r="BT116" s="15">
        <v>0</v>
      </c>
      <c r="BU116" s="15">
        <v>0</v>
      </c>
      <c r="BV116" s="15">
        <v>0.12</v>
      </c>
      <c r="BW116" s="15">
        <v>0.02</v>
      </c>
      <c r="BX116" s="15">
        <v>0</v>
      </c>
      <c r="BY116" s="15">
        <v>0</v>
      </c>
      <c r="BZ116" s="15">
        <v>0</v>
      </c>
      <c r="CA116" s="15">
        <v>0</v>
      </c>
      <c r="CB116" s="15">
        <v>11.75</v>
      </c>
      <c r="CC116" s="19"/>
      <c r="CD116" s="19"/>
      <c r="CE116" s="15">
        <v>0.21</v>
      </c>
      <c r="CG116" s="15">
        <v>0</v>
      </c>
      <c r="CH116" s="15">
        <v>0</v>
      </c>
      <c r="CI116" s="15">
        <v>0</v>
      </c>
      <c r="CJ116" s="15">
        <v>0</v>
      </c>
      <c r="CK116" s="15">
        <v>0</v>
      </c>
      <c r="CL116" s="15">
        <v>0</v>
      </c>
      <c r="CM116" s="15">
        <v>0</v>
      </c>
      <c r="CN116" s="15">
        <v>0</v>
      </c>
      <c r="CO116" s="15">
        <v>0</v>
      </c>
      <c r="CP116" s="15">
        <v>0</v>
      </c>
      <c r="CQ116" s="15">
        <v>0</v>
      </c>
    </row>
    <row r="117" spans="1:95" s="26" customFormat="1" x14ac:dyDescent="0.25">
      <c r="A117" s="33"/>
      <c r="B117" s="24" t="s">
        <v>114</v>
      </c>
      <c r="C117" s="25"/>
      <c r="D117" s="25">
        <v>30.02</v>
      </c>
      <c r="E117" s="25">
        <v>14.07</v>
      </c>
      <c r="F117" s="25">
        <v>28.07</v>
      </c>
      <c r="G117" s="25">
        <v>3.13</v>
      </c>
      <c r="H117" s="25">
        <v>103.53</v>
      </c>
      <c r="I117" s="25">
        <v>764.92</v>
      </c>
      <c r="J117" s="25">
        <v>9.73</v>
      </c>
      <c r="K117" s="25">
        <v>3.41</v>
      </c>
      <c r="L117" s="25">
        <v>9.73</v>
      </c>
      <c r="M117" s="25">
        <v>0</v>
      </c>
      <c r="N117" s="25">
        <v>18.21</v>
      </c>
      <c r="O117" s="25">
        <v>71.69</v>
      </c>
      <c r="P117" s="25">
        <v>13.63</v>
      </c>
      <c r="Q117" s="25">
        <v>0</v>
      </c>
      <c r="R117" s="25">
        <v>0</v>
      </c>
      <c r="S117" s="25">
        <v>0.61</v>
      </c>
      <c r="T117" s="25">
        <v>7.17</v>
      </c>
      <c r="U117" s="25">
        <v>1053.05</v>
      </c>
      <c r="V117" s="25">
        <v>1105.18</v>
      </c>
      <c r="W117" s="25">
        <v>77.44</v>
      </c>
      <c r="X117" s="25">
        <v>198.29</v>
      </c>
      <c r="Y117" s="25">
        <v>453.64</v>
      </c>
      <c r="Z117" s="25">
        <v>9.43</v>
      </c>
      <c r="AA117" s="25">
        <v>38.08</v>
      </c>
      <c r="AB117" s="25">
        <v>944.79</v>
      </c>
      <c r="AC117" s="25">
        <v>215.47</v>
      </c>
      <c r="AD117" s="25">
        <v>4.13</v>
      </c>
      <c r="AE117" s="25">
        <v>0.45</v>
      </c>
      <c r="AF117" s="25">
        <v>0.3</v>
      </c>
      <c r="AG117" s="25">
        <v>6.45</v>
      </c>
      <c r="AH117" s="25">
        <v>13.94</v>
      </c>
      <c r="AI117" s="25">
        <v>6.57</v>
      </c>
      <c r="AJ117" s="26">
        <v>0</v>
      </c>
      <c r="AK117" s="26">
        <v>1242.0899999999999</v>
      </c>
      <c r="AL117" s="26">
        <v>980.25</v>
      </c>
      <c r="AM117" s="26">
        <v>1716.12</v>
      </c>
      <c r="AN117" s="26">
        <v>1549.55</v>
      </c>
      <c r="AO117" s="26">
        <v>560.13</v>
      </c>
      <c r="AP117" s="26">
        <v>924.49</v>
      </c>
      <c r="AQ117" s="26">
        <v>308.45</v>
      </c>
      <c r="AR117" s="26">
        <v>1109.0999999999999</v>
      </c>
      <c r="AS117" s="26">
        <v>1260.07</v>
      </c>
      <c r="AT117" s="26">
        <v>1681.92</v>
      </c>
      <c r="AU117" s="26">
        <v>2260.9</v>
      </c>
      <c r="AV117" s="26">
        <v>729.48</v>
      </c>
      <c r="AW117" s="26">
        <v>1252.1400000000001</v>
      </c>
      <c r="AX117" s="26">
        <v>4506.01</v>
      </c>
      <c r="AY117" s="26">
        <v>186.09</v>
      </c>
      <c r="AZ117" s="26">
        <v>1057.92</v>
      </c>
      <c r="BA117" s="26">
        <v>1090.7</v>
      </c>
      <c r="BB117" s="26">
        <v>832.34</v>
      </c>
      <c r="BC117" s="26">
        <v>460.76</v>
      </c>
      <c r="BD117" s="26">
        <v>0.24</v>
      </c>
      <c r="BE117" s="26">
        <v>0.05</v>
      </c>
      <c r="BF117" s="26">
        <v>0.05</v>
      </c>
      <c r="BG117" s="26">
        <v>0.12</v>
      </c>
      <c r="BH117" s="26">
        <v>0.15</v>
      </c>
      <c r="BI117" s="26">
        <v>0.5</v>
      </c>
      <c r="BJ117" s="26">
        <v>0</v>
      </c>
      <c r="BK117" s="26">
        <v>2.3199999999999998</v>
      </c>
      <c r="BL117" s="26">
        <v>0</v>
      </c>
      <c r="BM117" s="26">
        <v>0.72</v>
      </c>
      <c r="BN117" s="26">
        <v>0.03</v>
      </c>
      <c r="BO117" s="26">
        <v>0.03</v>
      </c>
      <c r="BP117" s="26">
        <v>0</v>
      </c>
      <c r="BQ117" s="26">
        <v>0</v>
      </c>
      <c r="BR117" s="26">
        <v>0.2</v>
      </c>
      <c r="BS117" s="26">
        <v>3.45</v>
      </c>
      <c r="BT117" s="26">
        <v>0.01</v>
      </c>
      <c r="BU117" s="26">
        <v>0</v>
      </c>
      <c r="BV117" s="26">
        <v>3.88</v>
      </c>
      <c r="BW117" s="26">
        <v>0.09</v>
      </c>
      <c r="BX117" s="26">
        <v>0</v>
      </c>
      <c r="BY117" s="26">
        <v>0</v>
      </c>
      <c r="BZ117" s="26">
        <v>0</v>
      </c>
      <c r="CA117" s="26">
        <v>0</v>
      </c>
      <c r="CB117" s="26">
        <v>631.20000000000005</v>
      </c>
      <c r="CC117" s="13"/>
      <c r="CD117" s="13">
        <f>$I$117/$I$118*100</f>
        <v>56.639763050721946</v>
      </c>
      <c r="CE117" s="26">
        <v>195.54</v>
      </c>
      <c r="CG117" s="26">
        <v>0</v>
      </c>
      <c r="CH117" s="26">
        <v>0</v>
      </c>
      <c r="CI117" s="26">
        <v>0</v>
      </c>
      <c r="CJ117" s="26">
        <v>0</v>
      </c>
      <c r="CK117" s="26">
        <v>0</v>
      </c>
      <c r="CL117" s="26">
        <v>0</v>
      </c>
      <c r="CM117" s="26">
        <v>0</v>
      </c>
      <c r="CN117" s="26">
        <v>0</v>
      </c>
      <c r="CO117" s="26">
        <v>0</v>
      </c>
      <c r="CP117" s="26">
        <v>10</v>
      </c>
      <c r="CQ117" s="26">
        <v>2.64</v>
      </c>
    </row>
    <row r="118" spans="1:95" s="26" customFormat="1" x14ac:dyDescent="0.25">
      <c r="A118" s="33"/>
      <c r="B118" s="24" t="s">
        <v>115</v>
      </c>
      <c r="C118" s="25"/>
      <c r="D118" s="25">
        <v>49.25</v>
      </c>
      <c r="E118" s="25">
        <v>21.99</v>
      </c>
      <c r="F118" s="25">
        <v>45.18</v>
      </c>
      <c r="G118" s="25">
        <v>3.93</v>
      </c>
      <c r="H118" s="25">
        <v>193.69</v>
      </c>
      <c r="I118" s="25">
        <v>1350.5</v>
      </c>
      <c r="J118" s="25">
        <v>17.559999999999999</v>
      </c>
      <c r="K118" s="25">
        <v>3.57</v>
      </c>
      <c r="L118" s="25">
        <v>14.98</v>
      </c>
      <c r="M118" s="25">
        <v>0</v>
      </c>
      <c r="N118" s="25">
        <v>40.340000000000003</v>
      </c>
      <c r="O118" s="25">
        <v>133.30000000000001</v>
      </c>
      <c r="P118" s="25">
        <v>20.05</v>
      </c>
      <c r="Q118" s="25">
        <v>0</v>
      </c>
      <c r="R118" s="25">
        <v>0</v>
      </c>
      <c r="S118" s="25">
        <v>2.2999999999999998</v>
      </c>
      <c r="T118" s="25">
        <v>11.94</v>
      </c>
      <c r="U118" s="25">
        <v>1959.01</v>
      </c>
      <c r="V118" s="25">
        <v>1650.08</v>
      </c>
      <c r="W118" s="25">
        <v>252.06</v>
      </c>
      <c r="X118" s="25">
        <v>284.54000000000002</v>
      </c>
      <c r="Y118" s="25">
        <v>745.91</v>
      </c>
      <c r="Z118" s="25">
        <v>12.39</v>
      </c>
      <c r="AA118" s="25">
        <v>107.92</v>
      </c>
      <c r="AB118" s="25">
        <v>1029.9100000000001</v>
      </c>
      <c r="AC118" s="25">
        <v>316.49</v>
      </c>
      <c r="AD118" s="25">
        <v>5.34</v>
      </c>
      <c r="AE118" s="25">
        <v>0.64</v>
      </c>
      <c r="AF118" s="25">
        <v>0.55000000000000004</v>
      </c>
      <c r="AG118" s="25">
        <v>10.07</v>
      </c>
      <c r="AH118" s="25">
        <v>22.27</v>
      </c>
      <c r="AI118" s="25">
        <v>67.23</v>
      </c>
      <c r="AJ118" s="26">
        <v>0</v>
      </c>
      <c r="AK118" s="26">
        <v>1542.65</v>
      </c>
      <c r="AL118" s="26">
        <v>1217.02</v>
      </c>
      <c r="AM118" s="26">
        <v>2130.2199999999998</v>
      </c>
      <c r="AN118" s="26">
        <v>1750.07</v>
      </c>
      <c r="AO118" s="26">
        <v>673.98</v>
      </c>
      <c r="AP118" s="26">
        <v>1090.74</v>
      </c>
      <c r="AQ118" s="26">
        <v>378.75</v>
      </c>
      <c r="AR118" s="26">
        <v>1371.43</v>
      </c>
      <c r="AS118" s="26">
        <v>1548.02</v>
      </c>
      <c r="AT118" s="26">
        <v>2057.0300000000002</v>
      </c>
      <c r="AU118" s="26">
        <v>2697.74</v>
      </c>
      <c r="AV118" s="26">
        <v>852.79</v>
      </c>
      <c r="AW118" s="26">
        <v>1536.06</v>
      </c>
      <c r="AX118" s="26">
        <v>5372.13</v>
      </c>
      <c r="AY118" s="26">
        <v>186.09</v>
      </c>
      <c r="AZ118" s="26">
        <v>1315.63</v>
      </c>
      <c r="BA118" s="26">
        <v>1330.01</v>
      </c>
      <c r="BB118" s="26">
        <v>1029.1300000000001</v>
      </c>
      <c r="BC118" s="26">
        <v>556.89</v>
      </c>
      <c r="BD118" s="26">
        <v>0.46</v>
      </c>
      <c r="BE118" s="26">
        <v>0.1</v>
      </c>
      <c r="BF118" s="26">
        <v>0.09</v>
      </c>
      <c r="BG118" s="26">
        <v>0.23</v>
      </c>
      <c r="BH118" s="26">
        <v>0.3</v>
      </c>
      <c r="BI118" s="26">
        <v>0.98</v>
      </c>
      <c r="BJ118" s="26">
        <v>0</v>
      </c>
      <c r="BK118" s="26">
        <v>3.91</v>
      </c>
      <c r="BL118" s="26">
        <v>0</v>
      </c>
      <c r="BM118" s="26">
        <v>1.19</v>
      </c>
      <c r="BN118" s="26">
        <v>0.03</v>
      </c>
      <c r="BO118" s="26">
        <v>0.03</v>
      </c>
      <c r="BP118" s="26">
        <v>0</v>
      </c>
      <c r="BQ118" s="26">
        <v>0.01</v>
      </c>
      <c r="BR118" s="26">
        <v>0.37</v>
      </c>
      <c r="BS118" s="26">
        <v>5.0199999999999996</v>
      </c>
      <c r="BT118" s="26">
        <v>0.01</v>
      </c>
      <c r="BU118" s="26">
        <v>0</v>
      </c>
      <c r="BV118" s="26">
        <v>4.05</v>
      </c>
      <c r="BW118" s="26">
        <v>0.1</v>
      </c>
      <c r="BX118" s="26">
        <v>0</v>
      </c>
      <c r="BY118" s="26">
        <v>0</v>
      </c>
      <c r="BZ118" s="26">
        <v>0</v>
      </c>
      <c r="CA118" s="26">
        <v>0</v>
      </c>
      <c r="CB118" s="26">
        <v>1093.68</v>
      </c>
      <c r="CC118" s="13"/>
      <c r="CD118" s="13"/>
      <c r="CE118" s="26">
        <v>279.57</v>
      </c>
      <c r="CG118" s="26">
        <v>2</v>
      </c>
      <c r="CH118" s="26">
        <v>2</v>
      </c>
      <c r="CI118" s="26">
        <v>2</v>
      </c>
      <c r="CJ118" s="26">
        <v>200</v>
      </c>
      <c r="CK118" s="26">
        <v>82</v>
      </c>
      <c r="CL118" s="26">
        <v>141</v>
      </c>
      <c r="CM118" s="26">
        <v>46.8</v>
      </c>
      <c r="CN118" s="26">
        <v>46.8</v>
      </c>
      <c r="CO118" s="26">
        <v>46.8</v>
      </c>
      <c r="CP118" s="26">
        <v>19</v>
      </c>
      <c r="CQ118" s="26">
        <v>4.72</v>
      </c>
    </row>
    <row r="122" spans="1:95" x14ac:dyDescent="0.25">
      <c r="F122" s="9" t="s">
        <v>166</v>
      </c>
    </row>
    <row r="123" spans="1:95" ht="29.25" customHeight="1" x14ac:dyDescent="0.25">
      <c r="A123" s="42" t="s">
        <v>94</v>
      </c>
      <c r="B123" s="39" t="s">
        <v>95</v>
      </c>
      <c r="C123" s="39" t="s">
        <v>73</v>
      </c>
      <c r="D123" s="35" t="s">
        <v>0</v>
      </c>
      <c r="E123" s="36"/>
      <c r="F123" s="35" t="s">
        <v>1</v>
      </c>
      <c r="G123" s="36"/>
      <c r="H123" s="39" t="s">
        <v>74</v>
      </c>
      <c r="I123" s="39" t="s">
        <v>96</v>
      </c>
      <c r="J123" s="10" t="s">
        <v>2</v>
      </c>
      <c r="K123" s="10" t="s">
        <v>3</v>
      </c>
      <c r="L123" s="10" t="s">
        <v>65</v>
      </c>
      <c r="M123" s="10" t="s">
        <v>4</v>
      </c>
      <c r="N123" s="10" t="s">
        <v>5</v>
      </c>
      <c r="O123" s="10" t="s">
        <v>6</v>
      </c>
      <c r="P123" s="10" t="s">
        <v>7</v>
      </c>
      <c r="Q123" s="10" t="s">
        <v>8</v>
      </c>
      <c r="R123" s="10" t="s">
        <v>9</v>
      </c>
      <c r="S123" s="10" t="s">
        <v>10</v>
      </c>
      <c r="T123" s="10" t="s">
        <v>11</v>
      </c>
      <c r="U123" s="10" t="s">
        <v>12</v>
      </c>
      <c r="V123" s="10" t="s">
        <v>13</v>
      </c>
      <c r="W123" s="39" t="s">
        <v>70</v>
      </c>
      <c r="X123" s="39"/>
      <c r="Y123" s="39"/>
      <c r="Z123" s="39"/>
      <c r="AA123" s="14" t="s">
        <v>69</v>
      </c>
      <c r="AB123" s="14"/>
      <c r="AC123" s="14"/>
      <c r="AD123" s="14"/>
      <c r="AE123" s="14"/>
      <c r="AF123" s="14"/>
      <c r="AG123" s="14"/>
      <c r="AH123" s="14"/>
      <c r="AI123" s="39" t="s">
        <v>79</v>
      </c>
      <c r="AJ123" s="15" t="s">
        <v>21</v>
      </c>
      <c r="AK123" s="15" t="s">
        <v>22</v>
      </c>
      <c r="AL123" s="15" t="s">
        <v>23</v>
      </c>
      <c r="AM123" s="15" t="s">
        <v>24</v>
      </c>
      <c r="AN123" s="15" t="s">
        <v>25</v>
      </c>
      <c r="AO123" s="15" t="s">
        <v>26</v>
      </c>
      <c r="AP123" s="15" t="s">
        <v>27</v>
      </c>
      <c r="AQ123" s="15" t="s">
        <v>28</v>
      </c>
      <c r="AR123" s="15" t="s">
        <v>29</v>
      </c>
      <c r="AS123" s="15" t="s">
        <v>30</v>
      </c>
      <c r="AT123" s="15" t="s">
        <v>31</v>
      </c>
      <c r="AU123" s="15" t="s">
        <v>32</v>
      </c>
      <c r="AV123" s="15" t="s">
        <v>33</v>
      </c>
      <c r="AW123" s="15" t="s">
        <v>34</v>
      </c>
      <c r="AX123" s="15" t="s">
        <v>35</v>
      </c>
      <c r="AY123" s="15" t="s">
        <v>36</v>
      </c>
      <c r="AZ123" s="15" t="s">
        <v>37</v>
      </c>
      <c r="BA123" s="15" t="s">
        <v>38</v>
      </c>
      <c r="BB123" s="15" t="s">
        <v>39</v>
      </c>
      <c r="BC123" s="15" t="s">
        <v>40</v>
      </c>
      <c r="BD123" s="15" t="s">
        <v>41</v>
      </c>
      <c r="BE123" s="15" t="s">
        <v>42</v>
      </c>
      <c r="BF123" s="15" t="s">
        <v>43</v>
      </c>
      <c r="BG123" s="15" t="s">
        <v>44</v>
      </c>
      <c r="BH123" s="15" t="s">
        <v>45</v>
      </c>
      <c r="BI123" s="15" t="s">
        <v>46</v>
      </c>
      <c r="BJ123" s="15" t="s">
        <v>47</v>
      </c>
      <c r="BK123" s="15" t="s">
        <v>48</v>
      </c>
      <c r="BL123" s="15" t="s">
        <v>49</v>
      </c>
      <c r="BM123" s="15" t="s">
        <v>50</v>
      </c>
      <c r="BN123" s="15" t="s">
        <v>51</v>
      </c>
      <c r="BO123" s="15" t="s">
        <v>52</v>
      </c>
      <c r="BP123" s="15" t="s">
        <v>53</v>
      </c>
      <c r="BQ123" s="15" t="s">
        <v>54</v>
      </c>
      <c r="BR123" s="15" t="s">
        <v>55</v>
      </c>
      <c r="BS123" s="15" t="s">
        <v>56</v>
      </c>
      <c r="BT123" s="15" t="s">
        <v>57</v>
      </c>
      <c r="BU123" s="15" t="s">
        <v>58</v>
      </c>
      <c r="BV123" s="15" t="s">
        <v>59</v>
      </c>
      <c r="BW123" s="15" t="s">
        <v>60</v>
      </c>
      <c r="BX123" s="15" t="s">
        <v>61</v>
      </c>
      <c r="BY123" s="15" t="s">
        <v>62</v>
      </c>
      <c r="BZ123" s="15" t="s">
        <v>63</v>
      </c>
      <c r="CA123" s="15" t="s">
        <v>64</v>
      </c>
      <c r="CB123" s="15"/>
      <c r="CC123" s="39" t="s">
        <v>80</v>
      </c>
      <c r="CD123" s="39" t="s">
        <v>81</v>
      </c>
      <c r="CE123" s="39"/>
      <c r="CF123" s="39"/>
      <c r="CG123" s="39" t="s">
        <v>82</v>
      </c>
      <c r="CH123" s="39" t="s">
        <v>83</v>
      </c>
      <c r="CI123" s="39" t="s">
        <v>84</v>
      </c>
      <c r="CJ123" s="39" t="s">
        <v>85</v>
      </c>
      <c r="CK123" s="39" t="s">
        <v>86</v>
      </c>
      <c r="CL123" s="39" t="s">
        <v>87</v>
      </c>
      <c r="CM123" s="39" t="s">
        <v>88</v>
      </c>
      <c r="CN123" s="39" t="s">
        <v>89</v>
      </c>
      <c r="CO123" s="39" t="s">
        <v>90</v>
      </c>
      <c r="CP123" s="39" t="s">
        <v>91</v>
      </c>
      <c r="CQ123" s="39" t="s">
        <v>92</v>
      </c>
    </row>
    <row r="124" spans="1:95" ht="15.75" customHeight="1" x14ac:dyDescent="0.25">
      <c r="A124" s="43"/>
      <c r="B124" s="39"/>
      <c r="C124" s="39"/>
      <c r="D124" s="37"/>
      <c r="E124" s="38"/>
      <c r="F124" s="37"/>
      <c r="G124" s="38"/>
      <c r="H124" s="39"/>
      <c r="I124" s="39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 t="s">
        <v>14</v>
      </c>
      <c r="X124" s="10" t="s">
        <v>15</v>
      </c>
      <c r="Y124" s="10" t="s">
        <v>16</v>
      </c>
      <c r="Z124" s="10" t="s">
        <v>17</v>
      </c>
      <c r="AA124" s="10" t="s">
        <v>66</v>
      </c>
      <c r="AB124" s="10" t="s">
        <v>18</v>
      </c>
      <c r="AC124" s="10" t="s">
        <v>67</v>
      </c>
      <c r="AD124" s="10" t="s">
        <v>68</v>
      </c>
      <c r="AE124" s="10" t="s">
        <v>71</v>
      </c>
      <c r="AF124" s="10" t="s">
        <v>72</v>
      </c>
      <c r="AG124" s="10" t="s">
        <v>19</v>
      </c>
      <c r="AH124" s="10" t="s">
        <v>20</v>
      </c>
      <c r="AI124" s="39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39"/>
      <c r="CD124" s="39"/>
      <c r="CE124" s="39"/>
      <c r="CF124" s="39"/>
      <c r="CG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</row>
    <row r="125" spans="1:95" x14ac:dyDescent="0.25">
      <c r="B125" s="16" t="s">
        <v>99</v>
      </c>
    </row>
    <row r="126" spans="1:95" s="22" customFormat="1" x14ac:dyDescent="0.25">
      <c r="A126" s="31" t="str">
        <f>"1.5, сб. 2024"</f>
        <v>1.5, сб. 2024</v>
      </c>
      <c r="B126" s="20" t="s">
        <v>100</v>
      </c>
      <c r="C126" s="21" t="str">
        <f>"30,0"</f>
        <v>30,0</v>
      </c>
      <c r="D126" s="21">
        <v>2.37</v>
      </c>
      <c r="E126" s="21">
        <v>0</v>
      </c>
      <c r="F126" s="21">
        <v>0.3</v>
      </c>
      <c r="G126" s="21">
        <v>0</v>
      </c>
      <c r="H126" s="21">
        <v>15.48</v>
      </c>
      <c r="I126" s="21">
        <v>73.649999999999991</v>
      </c>
      <c r="J126" s="21">
        <v>0.06</v>
      </c>
      <c r="K126" s="21">
        <v>0</v>
      </c>
      <c r="L126" s="21">
        <v>0.06</v>
      </c>
      <c r="M126" s="21">
        <v>0</v>
      </c>
      <c r="N126" s="21">
        <v>0.63</v>
      </c>
      <c r="O126" s="21">
        <v>13.86</v>
      </c>
      <c r="P126" s="21">
        <v>0.99</v>
      </c>
      <c r="Q126" s="21">
        <v>0</v>
      </c>
      <c r="R126" s="21">
        <v>0</v>
      </c>
      <c r="S126" s="21">
        <v>0.09</v>
      </c>
      <c r="T126" s="21">
        <v>0.45</v>
      </c>
      <c r="U126" s="21">
        <v>0</v>
      </c>
      <c r="V126" s="21">
        <v>39.9</v>
      </c>
      <c r="W126" s="21">
        <v>6.9</v>
      </c>
      <c r="X126" s="21">
        <v>9.9</v>
      </c>
      <c r="Y126" s="21">
        <v>26.1</v>
      </c>
      <c r="Z126" s="21">
        <v>0.6</v>
      </c>
      <c r="AA126" s="21">
        <v>0</v>
      </c>
      <c r="AB126" s="21">
        <v>0</v>
      </c>
      <c r="AC126" s="21">
        <v>0</v>
      </c>
      <c r="AD126" s="21">
        <v>0.39</v>
      </c>
      <c r="AE126" s="21">
        <v>0.05</v>
      </c>
      <c r="AF126" s="21">
        <v>0.02</v>
      </c>
      <c r="AG126" s="21">
        <v>0.48</v>
      </c>
      <c r="AH126" s="21">
        <v>0.93</v>
      </c>
      <c r="AI126" s="21">
        <v>0</v>
      </c>
      <c r="AJ126" s="22">
        <v>0</v>
      </c>
      <c r="AK126" s="22">
        <v>0</v>
      </c>
      <c r="AL126" s="22">
        <v>0</v>
      </c>
      <c r="AM126" s="22">
        <v>0</v>
      </c>
      <c r="AN126" s="22">
        <v>0</v>
      </c>
      <c r="AO126" s="22">
        <v>0</v>
      </c>
      <c r="AP126" s="22">
        <v>0</v>
      </c>
      <c r="AQ126" s="22">
        <v>0</v>
      </c>
      <c r="AR126" s="22">
        <v>0</v>
      </c>
      <c r="AS126" s="22">
        <v>0</v>
      </c>
      <c r="AT126" s="22">
        <v>0</v>
      </c>
      <c r="AU126" s="22">
        <v>0</v>
      </c>
      <c r="AV126" s="22">
        <v>0</v>
      </c>
      <c r="AW126" s="22">
        <v>0</v>
      </c>
      <c r="AX126" s="22">
        <v>0</v>
      </c>
      <c r="AY126" s="22">
        <v>0</v>
      </c>
      <c r="AZ126" s="22">
        <v>0</v>
      </c>
      <c r="BA126" s="22">
        <v>0</v>
      </c>
      <c r="BB126" s="22">
        <v>0</v>
      </c>
      <c r="BC126" s="22">
        <v>0</v>
      </c>
      <c r="BD126" s="22">
        <v>0</v>
      </c>
      <c r="BE126" s="22">
        <v>0</v>
      </c>
      <c r="BF126" s="22">
        <v>0</v>
      </c>
      <c r="BG126" s="22">
        <v>0</v>
      </c>
      <c r="BH126" s="22">
        <v>0</v>
      </c>
      <c r="BI126" s="22">
        <v>0</v>
      </c>
      <c r="BJ126" s="22">
        <v>0</v>
      </c>
      <c r="BK126" s="22">
        <v>0</v>
      </c>
      <c r="BL126" s="22">
        <v>0</v>
      </c>
      <c r="BM126" s="22">
        <v>0</v>
      </c>
      <c r="BN126" s="22">
        <v>0</v>
      </c>
      <c r="BO126" s="22">
        <v>0</v>
      </c>
      <c r="BP126" s="22">
        <v>0</v>
      </c>
      <c r="BQ126" s="22">
        <v>0</v>
      </c>
      <c r="BR126" s="22">
        <v>0</v>
      </c>
      <c r="BS126" s="22">
        <v>0</v>
      </c>
      <c r="BT126" s="22">
        <v>0</v>
      </c>
      <c r="BU126" s="22">
        <v>0</v>
      </c>
      <c r="BV126" s="22">
        <v>0</v>
      </c>
      <c r="BW126" s="22">
        <v>0</v>
      </c>
      <c r="BX126" s="22">
        <v>0</v>
      </c>
      <c r="BY126" s="22">
        <v>0</v>
      </c>
      <c r="BZ126" s="22">
        <v>0</v>
      </c>
      <c r="CA126" s="22">
        <v>0</v>
      </c>
      <c r="CB126" s="22">
        <v>11.31</v>
      </c>
      <c r="CC126" s="23"/>
      <c r="CD126" s="23"/>
      <c r="CE126" s="22">
        <v>0</v>
      </c>
      <c r="CG126" s="22">
        <v>0</v>
      </c>
      <c r="CH126" s="22">
        <v>0</v>
      </c>
      <c r="CI126" s="22">
        <v>0</v>
      </c>
      <c r="CJ126" s="22">
        <v>0</v>
      </c>
      <c r="CK126" s="22">
        <v>0</v>
      </c>
      <c r="CL126" s="22">
        <v>0</v>
      </c>
      <c r="CM126" s="22">
        <v>0</v>
      </c>
      <c r="CN126" s="22">
        <v>0</v>
      </c>
      <c r="CO126" s="22">
        <v>0</v>
      </c>
      <c r="CP126" s="22">
        <v>0</v>
      </c>
      <c r="CQ126" s="22">
        <v>0</v>
      </c>
    </row>
    <row r="127" spans="1:95" s="22" customFormat="1" x14ac:dyDescent="0.25">
      <c r="A127" s="31" t="str">
        <f>"229, сб.2024"</f>
        <v>229, сб.2024</v>
      </c>
      <c r="B127" s="20" t="s">
        <v>140</v>
      </c>
      <c r="C127" s="21" t="str">
        <f>"180,0"</f>
        <v>180,0</v>
      </c>
      <c r="D127" s="21">
        <v>10.28</v>
      </c>
      <c r="E127" s="21">
        <v>4.79</v>
      </c>
      <c r="F127" s="21">
        <v>15.34</v>
      </c>
      <c r="G127" s="21">
        <v>0</v>
      </c>
      <c r="H127" s="21">
        <v>34.67</v>
      </c>
      <c r="I127" s="21">
        <v>318.43350000000004</v>
      </c>
      <c r="J127" s="21">
        <v>9.2899999999999991</v>
      </c>
      <c r="K127" s="21">
        <v>0.3</v>
      </c>
      <c r="L127" s="21">
        <v>9.2899999999999991</v>
      </c>
      <c r="M127" s="21">
        <v>0</v>
      </c>
      <c r="N127" s="21">
        <v>0.94</v>
      </c>
      <c r="O127" s="21">
        <v>31.99</v>
      </c>
      <c r="P127" s="21">
        <v>1.75</v>
      </c>
      <c r="Q127" s="21">
        <v>0</v>
      </c>
      <c r="R127" s="21">
        <v>0</v>
      </c>
      <c r="S127" s="21">
        <v>0.36</v>
      </c>
      <c r="T127" s="21">
        <v>1.06</v>
      </c>
      <c r="U127" s="21">
        <v>198.84</v>
      </c>
      <c r="V127" s="21">
        <v>71.459999999999994</v>
      </c>
      <c r="W127" s="21">
        <v>190.42</v>
      </c>
      <c r="X127" s="21">
        <v>17.46</v>
      </c>
      <c r="Y127" s="21">
        <v>151.38999999999999</v>
      </c>
      <c r="Z127" s="21">
        <v>0.91</v>
      </c>
      <c r="AA127" s="21">
        <v>108.6</v>
      </c>
      <c r="AB127" s="21">
        <v>76.2</v>
      </c>
      <c r="AC127" s="21">
        <v>121.2</v>
      </c>
      <c r="AD127" s="21">
        <v>0.98</v>
      </c>
      <c r="AE127" s="21">
        <v>7.0000000000000007E-2</v>
      </c>
      <c r="AF127" s="21">
        <v>0.1</v>
      </c>
      <c r="AG127" s="21">
        <v>0.51</v>
      </c>
      <c r="AH127" s="21">
        <v>2.77</v>
      </c>
      <c r="AI127" s="21">
        <v>0.13</v>
      </c>
      <c r="AJ127" s="22">
        <v>0</v>
      </c>
      <c r="AK127" s="22">
        <v>523.13</v>
      </c>
      <c r="AL127" s="22">
        <v>430.56</v>
      </c>
      <c r="AM127" s="22">
        <v>826.12</v>
      </c>
      <c r="AN127" s="22">
        <v>413.94</v>
      </c>
      <c r="AO127" s="22">
        <v>179.43</v>
      </c>
      <c r="AP127" s="22">
        <v>331.21</v>
      </c>
      <c r="AQ127" s="22">
        <v>179.61</v>
      </c>
      <c r="AR127" s="22">
        <v>496.69</v>
      </c>
      <c r="AS127" s="22">
        <v>306.02</v>
      </c>
      <c r="AT127" s="22">
        <v>360.02</v>
      </c>
      <c r="AU127" s="22">
        <v>456.69</v>
      </c>
      <c r="AV127" s="22">
        <v>229.39</v>
      </c>
      <c r="AW127" s="22">
        <v>270.16000000000003</v>
      </c>
      <c r="AX127" s="22">
        <v>2494.39</v>
      </c>
      <c r="AY127" s="22">
        <v>0</v>
      </c>
      <c r="AZ127" s="22">
        <v>984.27</v>
      </c>
      <c r="BA127" s="22">
        <v>488.65</v>
      </c>
      <c r="BB127" s="22">
        <v>379.5</v>
      </c>
      <c r="BC127" s="22">
        <v>140.16999999999999</v>
      </c>
      <c r="BD127" s="22">
        <v>0.45</v>
      </c>
      <c r="BE127" s="22">
        <v>0.12</v>
      </c>
      <c r="BF127" s="22">
        <v>0.16</v>
      </c>
      <c r="BG127" s="22">
        <v>0.42</v>
      </c>
      <c r="BH127" s="22">
        <v>0.52</v>
      </c>
      <c r="BI127" s="22">
        <v>1.54</v>
      </c>
      <c r="BJ127" s="22">
        <v>7.0000000000000007E-2</v>
      </c>
      <c r="BK127" s="22">
        <v>4.3</v>
      </c>
      <c r="BL127" s="22">
        <v>0.02</v>
      </c>
      <c r="BM127" s="22">
        <v>1.19</v>
      </c>
      <c r="BN127" s="22">
        <v>0.02</v>
      </c>
      <c r="BO127" s="22">
        <v>0</v>
      </c>
      <c r="BP127" s="22">
        <v>0</v>
      </c>
      <c r="BQ127" s="22">
        <v>0</v>
      </c>
      <c r="BR127" s="22">
        <v>0.47</v>
      </c>
      <c r="BS127" s="22">
        <v>3.67</v>
      </c>
      <c r="BT127" s="22">
        <v>0</v>
      </c>
      <c r="BU127" s="22">
        <v>0</v>
      </c>
      <c r="BV127" s="22">
        <v>0.43</v>
      </c>
      <c r="BW127" s="22">
        <v>0.01</v>
      </c>
      <c r="BX127" s="22">
        <v>0</v>
      </c>
      <c r="BY127" s="22">
        <v>0</v>
      </c>
      <c r="BZ127" s="22">
        <v>0</v>
      </c>
      <c r="CA127" s="22">
        <v>0</v>
      </c>
      <c r="CB127" s="22">
        <v>16.09</v>
      </c>
      <c r="CC127" s="23"/>
      <c r="CD127" s="23"/>
      <c r="CE127" s="22">
        <v>121.3</v>
      </c>
      <c r="CG127" s="22">
        <v>0</v>
      </c>
      <c r="CH127" s="22">
        <v>0</v>
      </c>
      <c r="CI127" s="22">
        <v>0</v>
      </c>
      <c r="CJ127" s="22">
        <v>0</v>
      </c>
      <c r="CK127" s="22">
        <v>0</v>
      </c>
      <c r="CL127" s="22">
        <v>0</v>
      </c>
      <c r="CM127" s="22">
        <v>0</v>
      </c>
      <c r="CN127" s="22">
        <v>0</v>
      </c>
      <c r="CO127" s="22">
        <v>0</v>
      </c>
      <c r="CP127" s="22">
        <v>0</v>
      </c>
      <c r="CQ127" s="22">
        <v>0</v>
      </c>
    </row>
    <row r="128" spans="1:95" s="22" customFormat="1" x14ac:dyDescent="0.25">
      <c r="A128" s="31" t="str">
        <f>"300, сб. 2024"</f>
        <v>300, сб. 2024</v>
      </c>
      <c r="B128" s="20" t="s">
        <v>182</v>
      </c>
      <c r="C128" s="21" t="str">
        <f>"180,0"</f>
        <v>180,0</v>
      </c>
      <c r="D128" s="21">
        <v>0.17</v>
      </c>
      <c r="E128" s="21">
        <v>0</v>
      </c>
      <c r="F128" s="21">
        <v>0.04</v>
      </c>
      <c r="G128" s="21">
        <v>0.05</v>
      </c>
      <c r="H128" s="21">
        <v>8.3000000000000007</v>
      </c>
      <c r="I128" s="21">
        <v>32.404751999999995</v>
      </c>
      <c r="J128" s="21">
        <v>0</v>
      </c>
      <c r="K128" s="21">
        <v>0</v>
      </c>
      <c r="L128" s="21">
        <v>0</v>
      </c>
      <c r="M128" s="21">
        <v>0</v>
      </c>
      <c r="N128" s="21">
        <v>8.2100000000000009</v>
      </c>
      <c r="O128" s="21">
        <v>0</v>
      </c>
      <c r="P128" s="21">
        <v>0.09</v>
      </c>
      <c r="Q128" s="21">
        <v>0</v>
      </c>
      <c r="R128" s="21">
        <v>0</v>
      </c>
      <c r="S128" s="21">
        <v>0</v>
      </c>
      <c r="T128" s="21">
        <v>0.06</v>
      </c>
      <c r="U128" s="21">
        <v>0.09</v>
      </c>
      <c r="V128" s="21">
        <v>0.24</v>
      </c>
      <c r="W128" s="21">
        <v>0.24</v>
      </c>
      <c r="X128" s="21">
        <v>0</v>
      </c>
      <c r="Y128" s="21">
        <v>0</v>
      </c>
      <c r="Z128" s="21">
        <v>0.02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2">
        <v>0</v>
      </c>
      <c r="AK128" s="22">
        <v>0</v>
      </c>
      <c r="AL128" s="22">
        <v>0</v>
      </c>
      <c r="AM128" s="22">
        <v>0</v>
      </c>
      <c r="AN128" s="22">
        <v>0</v>
      </c>
      <c r="AO128" s="22">
        <v>0</v>
      </c>
      <c r="AP128" s="22">
        <v>0</v>
      </c>
      <c r="AQ128" s="22">
        <v>0</v>
      </c>
      <c r="AR128" s="22">
        <v>0</v>
      </c>
      <c r="AS128" s="22">
        <v>0</v>
      </c>
      <c r="AT128" s="22">
        <v>0</v>
      </c>
      <c r="AU128" s="22">
        <v>0</v>
      </c>
      <c r="AV128" s="22">
        <v>0</v>
      </c>
      <c r="AW128" s="22">
        <v>0</v>
      </c>
      <c r="AX128" s="22">
        <v>0</v>
      </c>
      <c r="AY128" s="22">
        <v>0</v>
      </c>
      <c r="AZ128" s="22">
        <v>0</v>
      </c>
      <c r="BA128" s="22">
        <v>0</v>
      </c>
      <c r="BB128" s="22">
        <v>0</v>
      </c>
      <c r="BC128" s="22">
        <v>0</v>
      </c>
      <c r="BD128" s="22">
        <v>0</v>
      </c>
      <c r="BE128" s="22">
        <v>0</v>
      </c>
      <c r="BF128" s="22">
        <v>0</v>
      </c>
      <c r="BG128" s="22">
        <v>0</v>
      </c>
      <c r="BH128" s="22">
        <v>0</v>
      </c>
      <c r="BI128" s="22">
        <v>0</v>
      </c>
      <c r="BJ128" s="22">
        <v>0</v>
      </c>
      <c r="BK128" s="22">
        <v>0</v>
      </c>
      <c r="BL128" s="22">
        <v>0</v>
      </c>
      <c r="BM128" s="22">
        <v>0</v>
      </c>
      <c r="BN128" s="22">
        <v>0</v>
      </c>
      <c r="BO128" s="22">
        <v>0</v>
      </c>
      <c r="BP128" s="22">
        <v>0</v>
      </c>
      <c r="BQ128" s="22">
        <v>0</v>
      </c>
      <c r="BR128" s="22">
        <v>0</v>
      </c>
      <c r="BS128" s="22">
        <v>0</v>
      </c>
      <c r="BT128" s="22">
        <v>0</v>
      </c>
      <c r="BU128" s="22">
        <v>0</v>
      </c>
      <c r="BV128" s="22">
        <v>0</v>
      </c>
      <c r="BW128" s="22">
        <v>0</v>
      </c>
      <c r="BX128" s="22">
        <v>0</v>
      </c>
      <c r="BY128" s="22">
        <v>0</v>
      </c>
      <c r="BZ128" s="22">
        <v>0</v>
      </c>
      <c r="CA128" s="22">
        <v>0</v>
      </c>
      <c r="CB128" s="22">
        <v>171.09</v>
      </c>
      <c r="CC128" s="23"/>
      <c r="CD128" s="23"/>
      <c r="CE128" s="22">
        <v>0</v>
      </c>
      <c r="CG128" s="22">
        <v>0</v>
      </c>
      <c r="CH128" s="22">
        <v>0</v>
      </c>
      <c r="CI128" s="22">
        <v>0</v>
      </c>
      <c r="CJ128" s="22">
        <v>0</v>
      </c>
      <c r="CK128" s="22">
        <v>0</v>
      </c>
      <c r="CL128" s="22">
        <v>0</v>
      </c>
      <c r="CM128" s="22">
        <v>0</v>
      </c>
      <c r="CN128" s="22">
        <v>0</v>
      </c>
      <c r="CO128" s="22">
        <v>0</v>
      </c>
      <c r="CP128" s="22">
        <v>9</v>
      </c>
      <c r="CQ128" s="22">
        <v>0</v>
      </c>
    </row>
    <row r="129" spans="1:95" s="15" customFormat="1" x14ac:dyDescent="0.25">
      <c r="A129" s="32" t="s">
        <v>173</v>
      </c>
      <c r="B129" s="17" t="s">
        <v>183</v>
      </c>
      <c r="C129" s="18" t="str">
        <f>"200,0"</f>
        <v>200,0</v>
      </c>
      <c r="D129" s="18">
        <v>1</v>
      </c>
      <c r="E129" s="18">
        <v>0</v>
      </c>
      <c r="F129" s="18">
        <v>0.2</v>
      </c>
      <c r="G129" s="18">
        <v>0</v>
      </c>
      <c r="H129" s="18">
        <v>20.6</v>
      </c>
      <c r="I129" s="18">
        <v>86.47999999999999</v>
      </c>
      <c r="J129" s="18">
        <v>0</v>
      </c>
      <c r="K129" s="18">
        <v>0</v>
      </c>
      <c r="L129" s="18">
        <v>0</v>
      </c>
      <c r="M129" s="18">
        <v>0</v>
      </c>
      <c r="N129" s="18">
        <v>19.8</v>
      </c>
      <c r="O129" s="18">
        <v>0.4</v>
      </c>
      <c r="P129" s="18">
        <v>0.4</v>
      </c>
      <c r="Q129" s="18">
        <v>0</v>
      </c>
      <c r="R129" s="18">
        <v>0</v>
      </c>
      <c r="S129" s="18">
        <v>1</v>
      </c>
      <c r="T129" s="18">
        <v>0.6</v>
      </c>
      <c r="U129" s="18">
        <v>12</v>
      </c>
      <c r="V129" s="18">
        <v>240</v>
      </c>
      <c r="W129" s="18">
        <v>14</v>
      </c>
      <c r="X129" s="18">
        <v>8</v>
      </c>
      <c r="Y129" s="18">
        <v>14</v>
      </c>
      <c r="Z129" s="18">
        <v>2.8</v>
      </c>
      <c r="AA129" s="18">
        <v>0</v>
      </c>
      <c r="AB129" s="18">
        <v>0</v>
      </c>
      <c r="AC129" s="18">
        <v>0</v>
      </c>
      <c r="AD129" s="18">
        <v>0.2</v>
      </c>
      <c r="AE129" s="18">
        <v>0.02</v>
      </c>
      <c r="AF129" s="18">
        <v>0.02</v>
      </c>
      <c r="AG129" s="18">
        <v>0.2</v>
      </c>
      <c r="AH129" s="18">
        <v>0.4</v>
      </c>
      <c r="AI129" s="18">
        <v>4</v>
      </c>
      <c r="AJ129" s="15">
        <v>0.4</v>
      </c>
      <c r="AK129" s="15">
        <v>16</v>
      </c>
      <c r="AL129" s="15">
        <v>20</v>
      </c>
      <c r="AM129" s="15">
        <v>28</v>
      </c>
      <c r="AN129" s="15">
        <v>28</v>
      </c>
      <c r="AO129" s="15">
        <v>4</v>
      </c>
      <c r="AP129" s="15">
        <v>16</v>
      </c>
      <c r="AQ129" s="15">
        <v>4</v>
      </c>
      <c r="AR129" s="15">
        <v>14</v>
      </c>
      <c r="AS129" s="15">
        <v>26</v>
      </c>
      <c r="AT129" s="15">
        <v>16</v>
      </c>
      <c r="AU129" s="15">
        <v>116</v>
      </c>
      <c r="AV129" s="15">
        <v>10</v>
      </c>
      <c r="AW129" s="15">
        <v>22</v>
      </c>
      <c r="AX129" s="15">
        <v>64</v>
      </c>
      <c r="AY129" s="15">
        <v>0</v>
      </c>
      <c r="AZ129" s="15">
        <v>20</v>
      </c>
      <c r="BA129" s="15">
        <v>24</v>
      </c>
      <c r="BB129" s="15">
        <v>10</v>
      </c>
      <c r="BC129" s="15">
        <v>8</v>
      </c>
      <c r="BD129" s="15">
        <v>0</v>
      </c>
      <c r="BE129" s="15">
        <v>0</v>
      </c>
      <c r="BF129" s="15">
        <v>0</v>
      </c>
      <c r="BG129" s="15">
        <v>0</v>
      </c>
      <c r="BH129" s="15">
        <v>0</v>
      </c>
      <c r="BI129" s="15">
        <v>0</v>
      </c>
      <c r="BJ129" s="15">
        <v>0</v>
      </c>
      <c r="BK129" s="15">
        <v>0</v>
      </c>
      <c r="BL129" s="15">
        <v>0</v>
      </c>
      <c r="BM129" s="15">
        <v>0</v>
      </c>
      <c r="BN129" s="15">
        <v>0</v>
      </c>
      <c r="BO129" s="15">
        <v>0</v>
      </c>
      <c r="BP129" s="15">
        <v>0</v>
      </c>
      <c r="BQ129" s="15">
        <v>0</v>
      </c>
      <c r="BR129" s="15">
        <v>0</v>
      </c>
      <c r="BS129" s="15">
        <v>0</v>
      </c>
      <c r="BT129" s="15">
        <v>0</v>
      </c>
      <c r="BU129" s="15">
        <v>0</v>
      </c>
      <c r="BV129" s="15">
        <v>0</v>
      </c>
      <c r="BW129" s="15">
        <v>0</v>
      </c>
      <c r="BX129" s="15">
        <v>0</v>
      </c>
      <c r="BY129" s="15">
        <v>0</v>
      </c>
      <c r="BZ129" s="15">
        <v>0</v>
      </c>
      <c r="CA129" s="15">
        <v>0</v>
      </c>
      <c r="CB129" s="15">
        <v>176.2</v>
      </c>
      <c r="CC129" s="19"/>
      <c r="CD129" s="19"/>
      <c r="CE129" s="15">
        <v>0</v>
      </c>
      <c r="CG129" s="15">
        <v>4</v>
      </c>
      <c r="CH129" s="15">
        <v>4</v>
      </c>
      <c r="CI129" s="15">
        <v>4</v>
      </c>
      <c r="CJ129" s="15">
        <v>400</v>
      </c>
      <c r="CK129" s="15">
        <v>182</v>
      </c>
      <c r="CL129" s="15">
        <v>291</v>
      </c>
      <c r="CM129" s="15">
        <v>0.6</v>
      </c>
      <c r="CN129" s="15">
        <v>0.6</v>
      </c>
      <c r="CO129" s="15">
        <v>0.6</v>
      </c>
      <c r="CP129" s="15">
        <v>0</v>
      </c>
      <c r="CQ129" s="15">
        <v>0</v>
      </c>
    </row>
    <row r="130" spans="1:95" s="26" customFormat="1" x14ac:dyDescent="0.25">
      <c r="A130" s="33"/>
      <c r="B130" s="24" t="s">
        <v>106</v>
      </c>
      <c r="C130" s="25"/>
      <c r="D130" s="25">
        <v>13.82</v>
      </c>
      <c r="E130" s="25">
        <v>4.79</v>
      </c>
      <c r="F130" s="25">
        <v>15.88</v>
      </c>
      <c r="G130" s="25">
        <v>0.05</v>
      </c>
      <c r="H130" s="25">
        <v>79.05</v>
      </c>
      <c r="I130" s="25">
        <v>510.97</v>
      </c>
      <c r="J130" s="25">
        <v>9.35</v>
      </c>
      <c r="K130" s="25">
        <v>0.3</v>
      </c>
      <c r="L130" s="25">
        <v>9.35</v>
      </c>
      <c r="M130" s="25">
        <v>0</v>
      </c>
      <c r="N130" s="25">
        <v>29.57</v>
      </c>
      <c r="O130" s="25">
        <v>46.25</v>
      </c>
      <c r="P130" s="25">
        <v>3.23</v>
      </c>
      <c r="Q130" s="25">
        <v>0</v>
      </c>
      <c r="R130" s="25">
        <v>0</v>
      </c>
      <c r="S130" s="25">
        <v>1.45</v>
      </c>
      <c r="T130" s="25">
        <v>2.17</v>
      </c>
      <c r="U130" s="25">
        <v>210.93</v>
      </c>
      <c r="V130" s="25">
        <v>351.6</v>
      </c>
      <c r="W130" s="25">
        <v>211.56</v>
      </c>
      <c r="X130" s="25">
        <v>35.36</v>
      </c>
      <c r="Y130" s="25">
        <v>191.49</v>
      </c>
      <c r="Z130" s="25">
        <v>4.33</v>
      </c>
      <c r="AA130" s="25">
        <v>108.6</v>
      </c>
      <c r="AB130" s="25">
        <v>76.2</v>
      </c>
      <c r="AC130" s="25">
        <v>121.2</v>
      </c>
      <c r="AD130" s="25">
        <v>1.57</v>
      </c>
      <c r="AE130" s="25">
        <v>0.14000000000000001</v>
      </c>
      <c r="AF130" s="25">
        <v>0.14000000000000001</v>
      </c>
      <c r="AG130" s="25">
        <v>1.19</v>
      </c>
      <c r="AH130" s="25">
        <v>4.0999999999999996</v>
      </c>
      <c r="AI130" s="25">
        <v>4.13</v>
      </c>
      <c r="AJ130" s="26">
        <v>0.4</v>
      </c>
      <c r="AK130" s="26">
        <v>539.13</v>
      </c>
      <c r="AL130" s="26">
        <v>450.56</v>
      </c>
      <c r="AM130" s="26">
        <v>854.12</v>
      </c>
      <c r="AN130" s="26">
        <v>441.94</v>
      </c>
      <c r="AO130" s="26">
        <v>183.43</v>
      </c>
      <c r="AP130" s="26">
        <v>347.21</v>
      </c>
      <c r="AQ130" s="26">
        <v>183.61</v>
      </c>
      <c r="AR130" s="26">
        <v>510.69</v>
      </c>
      <c r="AS130" s="26">
        <v>332.02</v>
      </c>
      <c r="AT130" s="26">
        <v>376.02</v>
      </c>
      <c r="AU130" s="26">
        <v>572.69000000000005</v>
      </c>
      <c r="AV130" s="26">
        <v>239.39</v>
      </c>
      <c r="AW130" s="26">
        <v>292.16000000000003</v>
      </c>
      <c r="AX130" s="26">
        <v>2558.39</v>
      </c>
      <c r="AY130" s="26">
        <v>0</v>
      </c>
      <c r="AZ130" s="26">
        <v>1004.27</v>
      </c>
      <c r="BA130" s="26">
        <v>512.65</v>
      </c>
      <c r="BB130" s="26">
        <v>389.5</v>
      </c>
      <c r="BC130" s="26">
        <v>148.16999999999999</v>
      </c>
      <c r="BD130" s="26">
        <v>0.45</v>
      </c>
      <c r="BE130" s="26">
        <v>0.12</v>
      </c>
      <c r="BF130" s="26">
        <v>0.16</v>
      </c>
      <c r="BG130" s="26">
        <v>0.42</v>
      </c>
      <c r="BH130" s="26">
        <v>0.52</v>
      </c>
      <c r="BI130" s="26">
        <v>1.54</v>
      </c>
      <c r="BJ130" s="26">
        <v>7.0000000000000007E-2</v>
      </c>
      <c r="BK130" s="26">
        <v>4.3</v>
      </c>
      <c r="BL130" s="26">
        <v>0.02</v>
      </c>
      <c r="BM130" s="26">
        <v>1.19</v>
      </c>
      <c r="BN130" s="26">
        <v>0.02</v>
      </c>
      <c r="BO130" s="26">
        <v>0</v>
      </c>
      <c r="BP130" s="26">
        <v>0</v>
      </c>
      <c r="BQ130" s="26">
        <v>0</v>
      </c>
      <c r="BR130" s="26">
        <v>0.47</v>
      </c>
      <c r="BS130" s="26">
        <v>3.67</v>
      </c>
      <c r="BT130" s="26">
        <v>0</v>
      </c>
      <c r="BU130" s="26">
        <v>0</v>
      </c>
      <c r="BV130" s="26">
        <v>0.43</v>
      </c>
      <c r="BW130" s="26">
        <v>0.01</v>
      </c>
      <c r="BX130" s="26">
        <v>0</v>
      </c>
      <c r="BY130" s="26">
        <v>0</v>
      </c>
      <c r="BZ130" s="26">
        <v>0</v>
      </c>
      <c r="CA130" s="26">
        <v>0</v>
      </c>
      <c r="CB130" s="26">
        <v>374.68</v>
      </c>
      <c r="CC130" s="13"/>
      <c r="CD130" s="13">
        <f>$I$130/$I$139*100</f>
        <v>42.147765047470578</v>
      </c>
      <c r="CE130" s="26">
        <v>121.3</v>
      </c>
      <c r="CG130" s="26">
        <v>4</v>
      </c>
      <c r="CH130" s="26">
        <v>4</v>
      </c>
      <c r="CI130" s="26">
        <v>4</v>
      </c>
      <c r="CJ130" s="26">
        <v>400</v>
      </c>
      <c r="CK130" s="26">
        <v>182</v>
      </c>
      <c r="CL130" s="26">
        <v>291</v>
      </c>
      <c r="CM130" s="26">
        <v>0.6</v>
      </c>
      <c r="CN130" s="26">
        <v>0.6</v>
      </c>
      <c r="CO130" s="26">
        <v>0.6</v>
      </c>
      <c r="CP130" s="26">
        <v>9</v>
      </c>
      <c r="CQ130" s="26">
        <v>0</v>
      </c>
    </row>
    <row r="131" spans="1:95" x14ac:dyDescent="0.25">
      <c r="B131" s="16" t="s">
        <v>107</v>
      </c>
    </row>
    <row r="132" spans="1:95" s="22" customFormat="1" x14ac:dyDescent="0.25">
      <c r="A132" s="31" t="str">
        <f>"33, сб.2024"</f>
        <v>33, сб.2024</v>
      </c>
      <c r="B132" s="20" t="s">
        <v>125</v>
      </c>
      <c r="C132" s="21" t="str">
        <f>"60,0"</f>
        <v>60,0</v>
      </c>
      <c r="D132" s="21">
        <v>0.61</v>
      </c>
      <c r="E132" s="21">
        <v>0</v>
      </c>
      <c r="F132" s="21">
        <v>3.04</v>
      </c>
      <c r="G132" s="21">
        <v>0</v>
      </c>
      <c r="H132" s="21">
        <v>7.38</v>
      </c>
      <c r="I132" s="21">
        <v>56.306942719999995</v>
      </c>
      <c r="J132" s="21">
        <v>0.39</v>
      </c>
      <c r="K132" s="21">
        <v>1.95</v>
      </c>
      <c r="L132" s="21">
        <v>0.39</v>
      </c>
      <c r="M132" s="21">
        <v>0</v>
      </c>
      <c r="N132" s="21">
        <v>6.07</v>
      </c>
      <c r="O132" s="21">
        <v>0.16</v>
      </c>
      <c r="P132" s="21">
        <v>1.1499999999999999</v>
      </c>
      <c r="Q132" s="21">
        <v>0</v>
      </c>
      <c r="R132" s="21">
        <v>0</v>
      </c>
      <c r="S132" s="21">
        <v>0.17</v>
      </c>
      <c r="T132" s="21">
        <v>0.47</v>
      </c>
      <c r="U132" s="21">
        <v>17.43</v>
      </c>
      <c r="V132" s="21">
        <v>132.97999999999999</v>
      </c>
      <c r="W132" s="21">
        <v>15.41</v>
      </c>
      <c r="X132" s="21">
        <v>9.0399999999999991</v>
      </c>
      <c r="Y132" s="21">
        <v>16.68</v>
      </c>
      <c r="Z132" s="21">
        <v>0.84</v>
      </c>
      <c r="AA132" s="21">
        <v>0</v>
      </c>
      <c r="AB132" s="21">
        <v>8.06</v>
      </c>
      <c r="AC132" s="21">
        <v>1.6</v>
      </c>
      <c r="AD132" s="21">
        <v>1.39</v>
      </c>
      <c r="AE132" s="21">
        <v>0.01</v>
      </c>
      <c r="AF132" s="21">
        <v>0.02</v>
      </c>
      <c r="AG132" s="21">
        <v>0.11</v>
      </c>
      <c r="AH132" s="21">
        <v>0.22</v>
      </c>
      <c r="AI132" s="21">
        <v>2.37</v>
      </c>
      <c r="AJ132" s="22">
        <v>0</v>
      </c>
      <c r="AK132" s="22">
        <v>21.26</v>
      </c>
      <c r="AL132" s="22">
        <v>23.97</v>
      </c>
      <c r="AM132" s="22">
        <v>27.49</v>
      </c>
      <c r="AN132" s="22">
        <v>36.450000000000003</v>
      </c>
      <c r="AO132" s="22">
        <v>7.78</v>
      </c>
      <c r="AP132" s="22">
        <v>21.1</v>
      </c>
      <c r="AQ132" s="22">
        <v>5.22</v>
      </c>
      <c r="AR132" s="22">
        <v>17.86</v>
      </c>
      <c r="AS132" s="22">
        <v>17.309999999999999</v>
      </c>
      <c r="AT132" s="22">
        <v>28.24</v>
      </c>
      <c r="AU132" s="22">
        <v>132.16</v>
      </c>
      <c r="AV132" s="22">
        <v>6.23</v>
      </c>
      <c r="AW132" s="22">
        <v>16.100000000000001</v>
      </c>
      <c r="AX132" s="22">
        <v>106.71</v>
      </c>
      <c r="AY132" s="22">
        <v>0</v>
      </c>
      <c r="AZ132" s="22">
        <v>19.23</v>
      </c>
      <c r="BA132" s="22">
        <v>25.55</v>
      </c>
      <c r="BB132" s="22">
        <v>19.21</v>
      </c>
      <c r="BC132" s="22">
        <v>6.27</v>
      </c>
      <c r="BD132" s="22">
        <v>0</v>
      </c>
      <c r="BE132" s="22">
        <v>0</v>
      </c>
      <c r="BF132" s="22">
        <v>0</v>
      </c>
      <c r="BG132" s="22">
        <v>0</v>
      </c>
      <c r="BH132" s="22">
        <v>0</v>
      </c>
      <c r="BI132" s="22">
        <v>0</v>
      </c>
      <c r="BJ132" s="22">
        <v>0</v>
      </c>
      <c r="BK132" s="22">
        <v>0.18</v>
      </c>
      <c r="BL132" s="22">
        <v>0</v>
      </c>
      <c r="BM132" s="22">
        <v>0.12</v>
      </c>
      <c r="BN132" s="22">
        <v>0.01</v>
      </c>
      <c r="BO132" s="22">
        <v>0.02</v>
      </c>
      <c r="BP132" s="22">
        <v>0</v>
      </c>
      <c r="BQ132" s="22">
        <v>0</v>
      </c>
      <c r="BR132" s="22">
        <v>0</v>
      </c>
      <c r="BS132" s="22">
        <v>0.7</v>
      </c>
      <c r="BT132" s="22">
        <v>0</v>
      </c>
      <c r="BU132" s="22">
        <v>0</v>
      </c>
      <c r="BV132" s="22">
        <v>1.73</v>
      </c>
      <c r="BW132" s="22">
        <v>0</v>
      </c>
      <c r="BX132" s="22">
        <v>0</v>
      </c>
      <c r="BY132" s="22">
        <v>0</v>
      </c>
      <c r="BZ132" s="22">
        <v>0</v>
      </c>
      <c r="CA132" s="22">
        <v>0</v>
      </c>
      <c r="CB132" s="22">
        <v>47.78</v>
      </c>
      <c r="CC132" s="23"/>
      <c r="CD132" s="23"/>
      <c r="CE132" s="22">
        <v>1.34</v>
      </c>
      <c r="CG132" s="22">
        <v>0</v>
      </c>
      <c r="CH132" s="22">
        <v>0</v>
      </c>
      <c r="CI132" s="22">
        <v>0</v>
      </c>
      <c r="CJ132" s="22">
        <v>0</v>
      </c>
      <c r="CK132" s="22">
        <v>0</v>
      </c>
      <c r="CL132" s="22">
        <v>0</v>
      </c>
      <c r="CM132" s="22">
        <v>0</v>
      </c>
      <c r="CN132" s="22">
        <v>0</v>
      </c>
      <c r="CO132" s="22">
        <v>0</v>
      </c>
      <c r="CP132" s="22">
        <v>2</v>
      </c>
      <c r="CQ132" s="22">
        <v>0</v>
      </c>
    </row>
    <row r="133" spans="1:95" s="22" customFormat="1" x14ac:dyDescent="0.25">
      <c r="A133" s="31" t="str">
        <f>"67, сб.2024"</f>
        <v>67, сб.2024</v>
      </c>
      <c r="B133" s="20" t="s">
        <v>141</v>
      </c>
      <c r="C133" s="21" t="str">
        <f>"200,0"</f>
        <v>200,0</v>
      </c>
      <c r="D133" s="21">
        <v>1.87</v>
      </c>
      <c r="E133" s="21">
        <v>0.2</v>
      </c>
      <c r="F133" s="21">
        <v>4.41</v>
      </c>
      <c r="G133" s="21">
        <v>0</v>
      </c>
      <c r="H133" s="21">
        <v>11.84</v>
      </c>
      <c r="I133" s="21">
        <v>92.127176000000006</v>
      </c>
      <c r="J133" s="21">
        <v>1.4</v>
      </c>
      <c r="K133" s="21">
        <v>2.08</v>
      </c>
      <c r="L133" s="21">
        <v>1.4</v>
      </c>
      <c r="M133" s="21">
        <v>0</v>
      </c>
      <c r="N133" s="21">
        <v>2.63</v>
      </c>
      <c r="O133" s="21">
        <v>7.56</v>
      </c>
      <c r="P133" s="21">
        <v>1.65</v>
      </c>
      <c r="Q133" s="21">
        <v>0</v>
      </c>
      <c r="R133" s="21">
        <v>0</v>
      </c>
      <c r="S133" s="21">
        <v>0.22</v>
      </c>
      <c r="T133" s="21">
        <v>0.93</v>
      </c>
      <c r="U133" s="21">
        <v>112.95</v>
      </c>
      <c r="V133" s="21">
        <v>209.53</v>
      </c>
      <c r="W133" s="21">
        <v>25.57</v>
      </c>
      <c r="X133" s="21">
        <v>14.35</v>
      </c>
      <c r="Y133" s="21">
        <v>51.32</v>
      </c>
      <c r="Z133" s="21">
        <v>0.53</v>
      </c>
      <c r="AA133" s="21">
        <v>7.2</v>
      </c>
      <c r="AB133" s="21">
        <v>778.88</v>
      </c>
      <c r="AC133" s="21">
        <v>174.12</v>
      </c>
      <c r="AD133" s="21">
        <v>1.62</v>
      </c>
      <c r="AE133" s="21">
        <v>0.04</v>
      </c>
      <c r="AF133" s="21">
        <v>0.04</v>
      </c>
      <c r="AG133" s="21">
        <v>0.55000000000000004</v>
      </c>
      <c r="AH133" s="21">
        <v>1.05</v>
      </c>
      <c r="AI133" s="21">
        <v>6.41</v>
      </c>
      <c r="AJ133" s="22">
        <v>0</v>
      </c>
      <c r="AK133" s="22">
        <v>48.84</v>
      </c>
      <c r="AL133" s="22">
        <v>46.25</v>
      </c>
      <c r="AM133" s="22">
        <v>64</v>
      </c>
      <c r="AN133" s="22">
        <v>50.46</v>
      </c>
      <c r="AO133" s="22">
        <v>16.54</v>
      </c>
      <c r="AP133" s="22">
        <v>35.869999999999997</v>
      </c>
      <c r="AQ133" s="22">
        <v>14.14</v>
      </c>
      <c r="AR133" s="22">
        <v>57.27</v>
      </c>
      <c r="AS133" s="22">
        <v>54.6</v>
      </c>
      <c r="AT133" s="22">
        <v>73.41</v>
      </c>
      <c r="AU133" s="22">
        <v>106.49</v>
      </c>
      <c r="AV133" s="22">
        <v>21.3</v>
      </c>
      <c r="AW133" s="22">
        <v>42.3</v>
      </c>
      <c r="AX133" s="22">
        <v>361.95</v>
      </c>
      <c r="AY133" s="22">
        <v>0</v>
      </c>
      <c r="AZ133" s="22">
        <v>93.4</v>
      </c>
      <c r="BA133" s="22">
        <v>51.7</v>
      </c>
      <c r="BB133" s="22">
        <v>34.82</v>
      </c>
      <c r="BC133" s="22">
        <v>20.64</v>
      </c>
      <c r="BD133" s="22">
        <v>0</v>
      </c>
      <c r="BE133" s="22">
        <v>0</v>
      </c>
      <c r="BF133" s="22">
        <v>0</v>
      </c>
      <c r="BG133" s="22">
        <v>0</v>
      </c>
      <c r="BH133" s="22">
        <v>0</v>
      </c>
      <c r="BI133" s="22">
        <v>0</v>
      </c>
      <c r="BJ133" s="22">
        <v>0</v>
      </c>
      <c r="BK133" s="22">
        <v>0.21</v>
      </c>
      <c r="BL133" s="22">
        <v>0</v>
      </c>
      <c r="BM133" s="22">
        <v>0.12</v>
      </c>
      <c r="BN133" s="22">
        <v>0.01</v>
      </c>
      <c r="BO133" s="22">
        <v>0.02</v>
      </c>
      <c r="BP133" s="22">
        <v>0</v>
      </c>
      <c r="BQ133" s="22">
        <v>0</v>
      </c>
      <c r="BR133" s="22">
        <v>0</v>
      </c>
      <c r="BS133" s="22">
        <v>0.7</v>
      </c>
      <c r="BT133" s="22">
        <v>0</v>
      </c>
      <c r="BU133" s="22">
        <v>0</v>
      </c>
      <c r="BV133" s="22">
        <v>1.94</v>
      </c>
      <c r="BW133" s="22">
        <v>0</v>
      </c>
      <c r="BX133" s="22">
        <v>0</v>
      </c>
      <c r="BY133" s="22">
        <v>0</v>
      </c>
      <c r="BZ133" s="22">
        <v>0</v>
      </c>
      <c r="CA133" s="22">
        <v>0</v>
      </c>
      <c r="CB133" s="22">
        <v>394.28</v>
      </c>
      <c r="CC133" s="23"/>
      <c r="CD133" s="23"/>
      <c r="CE133" s="22">
        <v>137.01</v>
      </c>
      <c r="CG133" s="22">
        <v>0</v>
      </c>
      <c r="CH133" s="22">
        <v>0</v>
      </c>
      <c r="CI133" s="22">
        <v>0</v>
      </c>
      <c r="CJ133" s="22">
        <v>0</v>
      </c>
      <c r="CK133" s="22">
        <v>0</v>
      </c>
      <c r="CL133" s="22">
        <v>0</v>
      </c>
      <c r="CM133" s="22">
        <v>0</v>
      </c>
      <c r="CN133" s="22">
        <v>0</v>
      </c>
      <c r="CO133" s="22">
        <v>0</v>
      </c>
      <c r="CP133" s="22">
        <v>0</v>
      </c>
      <c r="CQ133" s="22">
        <v>0.2</v>
      </c>
    </row>
    <row r="134" spans="1:95" s="22" customFormat="1" x14ac:dyDescent="0.25">
      <c r="A134" s="31" t="str">
        <f>"119, сб.2024"</f>
        <v>119, сб.2024</v>
      </c>
      <c r="B134" s="20" t="s">
        <v>142</v>
      </c>
      <c r="C134" s="21" t="str">
        <f>"200,0"</f>
        <v>200,0</v>
      </c>
      <c r="D134" s="21">
        <v>20.88</v>
      </c>
      <c r="E134" s="21">
        <v>18.62</v>
      </c>
      <c r="F134" s="21">
        <v>20.2</v>
      </c>
      <c r="G134" s="21">
        <v>0</v>
      </c>
      <c r="H134" s="21">
        <v>35.6</v>
      </c>
      <c r="I134" s="21">
        <v>407.19932805333332</v>
      </c>
      <c r="J134" s="21">
        <v>8.4499999999999993</v>
      </c>
      <c r="K134" s="21">
        <v>4.33</v>
      </c>
      <c r="L134" s="21">
        <v>8.4499999999999993</v>
      </c>
      <c r="M134" s="21">
        <v>0</v>
      </c>
      <c r="N134" s="21">
        <v>2.33</v>
      </c>
      <c r="O134" s="21">
        <v>31.46</v>
      </c>
      <c r="P134" s="21">
        <v>1.81</v>
      </c>
      <c r="Q134" s="21">
        <v>0</v>
      </c>
      <c r="R134" s="21">
        <v>0</v>
      </c>
      <c r="S134" s="21">
        <v>0.15</v>
      </c>
      <c r="T134" s="21">
        <v>2.1</v>
      </c>
      <c r="U134" s="21">
        <v>192.08</v>
      </c>
      <c r="V134" s="21">
        <v>395.93</v>
      </c>
      <c r="W134" s="21">
        <v>18.920000000000002</v>
      </c>
      <c r="X134" s="21">
        <v>47.17</v>
      </c>
      <c r="Y134" s="21">
        <v>240</v>
      </c>
      <c r="Z134" s="21">
        <v>3.01</v>
      </c>
      <c r="AA134" s="21">
        <v>0</v>
      </c>
      <c r="AB134" s="21">
        <v>980.29</v>
      </c>
      <c r="AC134" s="21">
        <v>226.13</v>
      </c>
      <c r="AD134" s="21">
        <v>3.64</v>
      </c>
      <c r="AE134" s="21">
        <v>0.06</v>
      </c>
      <c r="AF134" s="21">
        <v>0.12</v>
      </c>
      <c r="AG134" s="21">
        <v>4</v>
      </c>
      <c r="AH134" s="21">
        <v>10.4</v>
      </c>
      <c r="AI134" s="21">
        <v>0.34</v>
      </c>
      <c r="AJ134" s="22">
        <v>0</v>
      </c>
      <c r="AK134" s="22">
        <v>1155.33</v>
      </c>
      <c r="AL134" s="22">
        <v>878.51</v>
      </c>
      <c r="AM134" s="22">
        <v>1656.64</v>
      </c>
      <c r="AN134" s="22">
        <v>1608.55</v>
      </c>
      <c r="AO134" s="22">
        <v>487.11</v>
      </c>
      <c r="AP134" s="22">
        <v>859.99</v>
      </c>
      <c r="AQ134" s="22">
        <v>240.58</v>
      </c>
      <c r="AR134" s="22">
        <v>907.23</v>
      </c>
      <c r="AS134" s="22">
        <v>1191.1500000000001</v>
      </c>
      <c r="AT134" s="22">
        <v>1200.6500000000001</v>
      </c>
      <c r="AU134" s="22">
        <v>1907.59</v>
      </c>
      <c r="AV134" s="22">
        <v>741.17</v>
      </c>
      <c r="AW134" s="22">
        <v>1019.53</v>
      </c>
      <c r="AX134" s="22">
        <v>3421.09</v>
      </c>
      <c r="AY134" s="22">
        <v>272.85000000000002</v>
      </c>
      <c r="AZ134" s="22">
        <v>786.75</v>
      </c>
      <c r="BA134" s="22">
        <v>876.43</v>
      </c>
      <c r="BB134" s="22">
        <v>743.27</v>
      </c>
      <c r="BC134" s="22">
        <v>302.7</v>
      </c>
      <c r="BD134" s="22">
        <v>0</v>
      </c>
      <c r="BE134" s="22">
        <v>0</v>
      </c>
      <c r="BF134" s="22">
        <v>0</v>
      </c>
      <c r="BG134" s="22">
        <v>0</v>
      </c>
      <c r="BH134" s="22">
        <v>0</v>
      </c>
      <c r="BI134" s="22">
        <v>0</v>
      </c>
      <c r="BJ134" s="22">
        <v>0</v>
      </c>
      <c r="BK134" s="22">
        <v>0.42</v>
      </c>
      <c r="BL134" s="22">
        <v>0</v>
      </c>
      <c r="BM134" s="22">
        <v>0.25</v>
      </c>
      <c r="BN134" s="22">
        <v>0.02</v>
      </c>
      <c r="BO134" s="22">
        <v>0.04</v>
      </c>
      <c r="BP134" s="22">
        <v>0</v>
      </c>
      <c r="BQ134" s="22">
        <v>0</v>
      </c>
      <c r="BR134" s="22">
        <v>0</v>
      </c>
      <c r="BS134" s="22">
        <v>1.48</v>
      </c>
      <c r="BT134" s="22">
        <v>0</v>
      </c>
      <c r="BU134" s="22">
        <v>0</v>
      </c>
      <c r="BV134" s="22">
        <v>3.44</v>
      </c>
      <c r="BW134" s="22">
        <v>0</v>
      </c>
      <c r="BX134" s="22">
        <v>0</v>
      </c>
      <c r="BY134" s="22">
        <v>0</v>
      </c>
      <c r="BZ134" s="22">
        <v>0</v>
      </c>
      <c r="CA134" s="22">
        <v>0</v>
      </c>
      <c r="CB134" s="22">
        <v>93.56</v>
      </c>
      <c r="CC134" s="23"/>
      <c r="CD134" s="23"/>
      <c r="CE134" s="22">
        <v>163.38</v>
      </c>
      <c r="CG134" s="22">
        <v>0</v>
      </c>
      <c r="CH134" s="22">
        <v>0</v>
      </c>
      <c r="CI134" s="22">
        <v>0</v>
      </c>
      <c r="CJ134" s="22">
        <v>0</v>
      </c>
      <c r="CK134" s="22">
        <v>0</v>
      </c>
      <c r="CL134" s="22">
        <v>0</v>
      </c>
      <c r="CM134" s="22">
        <v>0</v>
      </c>
      <c r="CN134" s="22">
        <v>0</v>
      </c>
      <c r="CO134" s="22">
        <v>0</v>
      </c>
      <c r="CP134" s="22">
        <v>0</v>
      </c>
      <c r="CQ134" s="22">
        <v>0.53</v>
      </c>
    </row>
    <row r="135" spans="1:95" s="22" customFormat="1" x14ac:dyDescent="0.25">
      <c r="A135" s="31" t="str">
        <f>"300, сб. 2024"</f>
        <v>300, сб. 2024</v>
      </c>
      <c r="B135" s="20" t="s">
        <v>105</v>
      </c>
      <c r="C135" s="21" t="str">
        <f>"200,0"</f>
        <v>200,0</v>
      </c>
      <c r="D135" s="21">
        <v>0.19</v>
      </c>
      <c r="E135" s="21">
        <v>0</v>
      </c>
      <c r="F135" s="21">
        <v>0.04</v>
      </c>
      <c r="G135" s="21">
        <v>0.05</v>
      </c>
      <c r="H135" s="21">
        <v>9.2200000000000006</v>
      </c>
      <c r="I135" s="21">
        <v>36.005279999999999</v>
      </c>
      <c r="J135" s="21">
        <v>0</v>
      </c>
      <c r="K135" s="21">
        <v>0</v>
      </c>
      <c r="L135" s="21">
        <v>0</v>
      </c>
      <c r="M135" s="21">
        <v>0</v>
      </c>
      <c r="N135" s="21">
        <v>9.1199999999999992</v>
      </c>
      <c r="O135" s="21">
        <v>0</v>
      </c>
      <c r="P135" s="21">
        <v>0.1</v>
      </c>
      <c r="Q135" s="21">
        <v>0</v>
      </c>
      <c r="R135" s="21">
        <v>0</v>
      </c>
      <c r="S135" s="21">
        <v>0</v>
      </c>
      <c r="T135" s="21">
        <v>7.0000000000000007E-2</v>
      </c>
      <c r="U135" s="21">
        <v>0.1</v>
      </c>
      <c r="V135" s="21">
        <v>0.26</v>
      </c>
      <c r="W135" s="21">
        <v>0.26</v>
      </c>
      <c r="X135" s="21">
        <v>0</v>
      </c>
      <c r="Y135" s="21">
        <v>0</v>
      </c>
      <c r="Z135" s="21">
        <v>0.03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2">
        <v>0</v>
      </c>
      <c r="AK135" s="22">
        <v>0</v>
      </c>
      <c r="AL135" s="22">
        <v>0</v>
      </c>
      <c r="AM135" s="22">
        <v>0</v>
      </c>
      <c r="AN135" s="22">
        <v>0</v>
      </c>
      <c r="AO135" s="22">
        <v>0</v>
      </c>
      <c r="AP135" s="22">
        <v>0</v>
      </c>
      <c r="AQ135" s="22">
        <v>0</v>
      </c>
      <c r="AR135" s="22">
        <v>0</v>
      </c>
      <c r="AS135" s="22">
        <v>0</v>
      </c>
      <c r="AT135" s="22">
        <v>0</v>
      </c>
      <c r="AU135" s="22">
        <v>0</v>
      </c>
      <c r="AV135" s="22">
        <v>0</v>
      </c>
      <c r="AW135" s="22">
        <v>0</v>
      </c>
      <c r="AX135" s="22">
        <v>0</v>
      </c>
      <c r="AY135" s="22">
        <v>0</v>
      </c>
      <c r="AZ135" s="22">
        <v>0</v>
      </c>
      <c r="BA135" s="22">
        <v>0</v>
      </c>
      <c r="BB135" s="22">
        <v>0</v>
      </c>
      <c r="BC135" s="22">
        <v>0</v>
      </c>
      <c r="BD135" s="22">
        <v>0</v>
      </c>
      <c r="BE135" s="22">
        <v>0</v>
      </c>
      <c r="BF135" s="22">
        <v>0</v>
      </c>
      <c r="BG135" s="22">
        <v>0</v>
      </c>
      <c r="BH135" s="22">
        <v>0</v>
      </c>
      <c r="BI135" s="22">
        <v>0</v>
      </c>
      <c r="BJ135" s="22">
        <v>0</v>
      </c>
      <c r="BK135" s="22">
        <v>0</v>
      </c>
      <c r="BL135" s="22">
        <v>0</v>
      </c>
      <c r="BM135" s="22">
        <v>0</v>
      </c>
      <c r="BN135" s="22">
        <v>0</v>
      </c>
      <c r="BO135" s="22">
        <v>0</v>
      </c>
      <c r="BP135" s="22">
        <v>0</v>
      </c>
      <c r="BQ135" s="22">
        <v>0</v>
      </c>
      <c r="BR135" s="22">
        <v>0</v>
      </c>
      <c r="BS135" s="22">
        <v>0</v>
      </c>
      <c r="BT135" s="22">
        <v>0</v>
      </c>
      <c r="BU135" s="22">
        <v>0</v>
      </c>
      <c r="BV135" s="22">
        <v>0</v>
      </c>
      <c r="BW135" s="22">
        <v>0</v>
      </c>
      <c r="BX135" s="22">
        <v>0</v>
      </c>
      <c r="BY135" s="22">
        <v>0</v>
      </c>
      <c r="BZ135" s="22">
        <v>0</v>
      </c>
      <c r="CA135" s="22">
        <v>0</v>
      </c>
      <c r="CB135" s="22">
        <v>190.1</v>
      </c>
      <c r="CC135" s="23"/>
      <c r="CD135" s="23"/>
      <c r="CE135" s="22">
        <v>0</v>
      </c>
      <c r="CG135" s="22">
        <v>0</v>
      </c>
      <c r="CH135" s="22">
        <v>0</v>
      </c>
      <c r="CI135" s="22">
        <v>0</v>
      </c>
      <c r="CJ135" s="22">
        <v>0</v>
      </c>
      <c r="CK135" s="22">
        <v>0</v>
      </c>
      <c r="CL135" s="22">
        <v>0</v>
      </c>
      <c r="CM135" s="22">
        <v>0</v>
      </c>
      <c r="CN135" s="22">
        <v>0</v>
      </c>
      <c r="CO135" s="22">
        <v>0</v>
      </c>
      <c r="CP135" s="22">
        <v>10</v>
      </c>
      <c r="CQ135" s="22">
        <v>0</v>
      </c>
    </row>
    <row r="136" spans="1:95" s="22" customFormat="1" x14ac:dyDescent="0.25">
      <c r="A136" s="31" t="str">
        <f>"1.5, сб. 2024"</f>
        <v>1.5, сб. 2024</v>
      </c>
      <c r="B136" s="20" t="s">
        <v>100</v>
      </c>
      <c r="C136" s="21" t="str">
        <f>"25,0"</f>
        <v>25,0</v>
      </c>
      <c r="D136" s="21">
        <v>1.98</v>
      </c>
      <c r="E136" s="21">
        <v>0</v>
      </c>
      <c r="F136" s="21">
        <v>0.25</v>
      </c>
      <c r="G136" s="21">
        <v>0</v>
      </c>
      <c r="H136" s="21">
        <v>12.9</v>
      </c>
      <c r="I136" s="21">
        <v>61.374999999999993</v>
      </c>
      <c r="J136" s="21">
        <v>0.05</v>
      </c>
      <c r="K136" s="21">
        <v>0</v>
      </c>
      <c r="L136" s="21">
        <v>0.05</v>
      </c>
      <c r="M136" s="21">
        <v>0</v>
      </c>
      <c r="N136" s="21">
        <v>0.53</v>
      </c>
      <c r="O136" s="21">
        <v>11.55</v>
      </c>
      <c r="P136" s="21">
        <v>0.83</v>
      </c>
      <c r="Q136" s="21">
        <v>0</v>
      </c>
      <c r="R136" s="21">
        <v>0</v>
      </c>
      <c r="S136" s="21">
        <v>0.08</v>
      </c>
      <c r="T136" s="21">
        <v>0.38</v>
      </c>
      <c r="U136" s="21">
        <v>0</v>
      </c>
      <c r="V136" s="21">
        <v>33.25</v>
      </c>
      <c r="W136" s="21">
        <v>5.75</v>
      </c>
      <c r="X136" s="21">
        <v>8.25</v>
      </c>
      <c r="Y136" s="21">
        <v>21.75</v>
      </c>
      <c r="Z136" s="21">
        <v>0.5</v>
      </c>
      <c r="AA136" s="21">
        <v>0</v>
      </c>
      <c r="AB136" s="21">
        <v>0</v>
      </c>
      <c r="AC136" s="21">
        <v>0</v>
      </c>
      <c r="AD136" s="21">
        <v>0.33</v>
      </c>
      <c r="AE136" s="21">
        <v>0.04</v>
      </c>
      <c r="AF136" s="21">
        <v>0.02</v>
      </c>
      <c r="AG136" s="21">
        <v>0.4</v>
      </c>
      <c r="AH136" s="21">
        <v>0.78</v>
      </c>
      <c r="AI136" s="21">
        <v>0</v>
      </c>
      <c r="AJ136" s="22">
        <v>0</v>
      </c>
      <c r="AK136" s="22">
        <v>0</v>
      </c>
      <c r="AL136" s="22">
        <v>0</v>
      </c>
      <c r="AM136" s="22">
        <v>0</v>
      </c>
      <c r="AN136" s="22">
        <v>0</v>
      </c>
      <c r="AO136" s="22">
        <v>0</v>
      </c>
      <c r="AP136" s="22">
        <v>0</v>
      </c>
      <c r="AQ136" s="22">
        <v>0</v>
      </c>
      <c r="AR136" s="22">
        <v>0</v>
      </c>
      <c r="AS136" s="22">
        <v>0</v>
      </c>
      <c r="AT136" s="22">
        <v>0</v>
      </c>
      <c r="AU136" s="22">
        <v>0</v>
      </c>
      <c r="AV136" s="22">
        <v>0</v>
      </c>
      <c r="AW136" s="22">
        <v>0</v>
      </c>
      <c r="AX136" s="22">
        <v>0</v>
      </c>
      <c r="AY136" s="22">
        <v>0</v>
      </c>
      <c r="AZ136" s="22">
        <v>0</v>
      </c>
      <c r="BA136" s="22">
        <v>0</v>
      </c>
      <c r="BB136" s="22">
        <v>0</v>
      </c>
      <c r="BC136" s="22">
        <v>0</v>
      </c>
      <c r="BD136" s="22">
        <v>0</v>
      </c>
      <c r="BE136" s="22">
        <v>0</v>
      </c>
      <c r="BF136" s="22">
        <v>0</v>
      </c>
      <c r="BG136" s="22">
        <v>0</v>
      </c>
      <c r="BH136" s="22">
        <v>0</v>
      </c>
      <c r="BI136" s="22">
        <v>0</v>
      </c>
      <c r="BJ136" s="22">
        <v>0</v>
      </c>
      <c r="BK136" s="22">
        <v>0</v>
      </c>
      <c r="BL136" s="22">
        <v>0</v>
      </c>
      <c r="BM136" s="22">
        <v>0</v>
      </c>
      <c r="BN136" s="22">
        <v>0</v>
      </c>
      <c r="BO136" s="22">
        <v>0</v>
      </c>
      <c r="BP136" s="22">
        <v>0</v>
      </c>
      <c r="BQ136" s="22">
        <v>0</v>
      </c>
      <c r="BR136" s="22">
        <v>0</v>
      </c>
      <c r="BS136" s="22">
        <v>0</v>
      </c>
      <c r="BT136" s="22">
        <v>0</v>
      </c>
      <c r="BU136" s="22">
        <v>0</v>
      </c>
      <c r="BV136" s="22">
        <v>0</v>
      </c>
      <c r="BW136" s="22">
        <v>0</v>
      </c>
      <c r="BX136" s="22">
        <v>0</v>
      </c>
      <c r="BY136" s="22">
        <v>0</v>
      </c>
      <c r="BZ136" s="22">
        <v>0</v>
      </c>
      <c r="CA136" s="22">
        <v>0</v>
      </c>
      <c r="CB136" s="22">
        <v>9.43</v>
      </c>
      <c r="CC136" s="23"/>
      <c r="CD136" s="23"/>
      <c r="CE136" s="22">
        <v>0</v>
      </c>
      <c r="CG136" s="22">
        <v>0</v>
      </c>
      <c r="CH136" s="22">
        <v>0</v>
      </c>
      <c r="CI136" s="22">
        <v>0</v>
      </c>
      <c r="CJ136" s="22">
        <v>0</v>
      </c>
      <c r="CK136" s="22">
        <v>0</v>
      </c>
      <c r="CL136" s="22">
        <v>0</v>
      </c>
      <c r="CM136" s="22">
        <v>0</v>
      </c>
      <c r="CN136" s="22">
        <v>0</v>
      </c>
      <c r="CO136" s="22">
        <v>0</v>
      </c>
      <c r="CP136" s="22">
        <v>0</v>
      </c>
      <c r="CQ136" s="22">
        <v>0</v>
      </c>
    </row>
    <row r="137" spans="1:95" s="15" customFormat="1" x14ac:dyDescent="0.25">
      <c r="A137" s="32" t="str">
        <f>"ТТК"</f>
        <v>ТТК</v>
      </c>
      <c r="B137" s="17" t="s">
        <v>113</v>
      </c>
      <c r="C137" s="18" t="str">
        <f>"25,0"</f>
        <v>25,0</v>
      </c>
      <c r="D137" s="18">
        <v>1.65</v>
      </c>
      <c r="E137" s="18">
        <v>0</v>
      </c>
      <c r="F137" s="18">
        <v>0.3</v>
      </c>
      <c r="G137" s="18">
        <v>0</v>
      </c>
      <c r="H137" s="18">
        <v>10.43</v>
      </c>
      <c r="I137" s="18">
        <v>48.344999999999999</v>
      </c>
      <c r="J137" s="18">
        <v>0.05</v>
      </c>
      <c r="K137" s="18">
        <v>0</v>
      </c>
      <c r="L137" s="18">
        <v>0.05</v>
      </c>
      <c r="M137" s="18">
        <v>0</v>
      </c>
      <c r="N137" s="18">
        <v>0.3</v>
      </c>
      <c r="O137" s="18">
        <v>8.0500000000000007</v>
      </c>
      <c r="P137" s="18">
        <v>2.08</v>
      </c>
      <c r="Q137" s="18">
        <v>0</v>
      </c>
      <c r="R137" s="18">
        <v>0</v>
      </c>
      <c r="S137" s="18">
        <v>0.25</v>
      </c>
      <c r="T137" s="18">
        <v>0.63</v>
      </c>
      <c r="U137" s="18">
        <v>0</v>
      </c>
      <c r="V137" s="18">
        <v>61.25</v>
      </c>
      <c r="W137" s="18">
        <v>8.75</v>
      </c>
      <c r="X137" s="18">
        <v>11.75</v>
      </c>
      <c r="Y137" s="18">
        <v>39.5</v>
      </c>
      <c r="Z137" s="18">
        <v>0.98</v>
      </c>
      <c r="AA137" s="18">
        <v>0</v>
      </c>
      <c r="AB137" s="18">
        <v>1.25</v>
      </c>
      <c r="AC137" s="18">
        <v>0.25</v>
      </c>
      <c r="AD137" s="18">
        <v>0.35</v>
      </c>
      <c r="AE137" s="18">
        <v>0.05</v>
      </c>
      <c r="AF137" s="18">
        <v>0.02</v>
      </c>
      <c r="AG137" s="18">
        <v>0.18</v>
      </c>
      <c r="AH137" s="18">
        <v>0.5</v>
      </c>
      <c r="AI137" s="18">
        <v>0</v>
      </c>
      <c r="AJ137" s="15">
        <v>0</v>
      </c>
      <c r="AK137" s="15">
        <v>80.5</v>
      </c>
      <c r="AL137" s="15">
        <v>62</v>
      </c>
      <c r="AM137" s="15">
        <v>106.75</v>
      </c>
      <c r="AN137" s="15">
        <v>55.75</v>
      </c>
      <c r="AO137" s="15">
        <v>23.25</v>
      </c>
      <c r="AP137" s="15">
        <v>49.5</v>
      </c>
      <c r="AQ137" s="15">
        <v>20</v>
      </c>
      <c r="AR137" s="15">
        <v>92.75</v>
      </c>
      <c r="AS137" s="15">
        <v>74.25</v>
      </c>
      <c r="AT137" s="15">
        <v>72.75</v>
      </c>
      <c r="AU137" s="15">
        <v>116</v>
      </c>
      <c r="AV137" s="15">
        <v>31</v>
      </c>
      <c r="AW137" s="15">
        <v>77.5</v>
      </c>
      <c r="AX137" s="15">
        <v>382.25</v>
      </c>
      <c r="AY137" s="15">
        <v>0</v>
      </c>
      <c r="AZ137" s="15">
        <v>131.5</v>
      </c>
      <c r="BA137" s="15">
        <v>72.75</v>
      </c>
      <c r="BB137" s="15">
        <v>45</v>
      </c>
      <c r="BC137" s="15">
        <v>32.5</v>
      </c>
      <c r="BD137" s="15">
        <v>0</v>
      </c>
      <c r="BE137" s="15">
        <v>0</v>
      </c>
      <c r="BF137" s="15">
        <v>0</v>
      </c>
      <c r="BG137" s="15">
        <v>0</v>
      </c>
      <c r="BH137" s="15">
        <v>0</v>
      </c>
      <c r="BI137" s="15">
        <v>0</v>
      </c>
      <c r="BJ137" s="15">
        <v>0</v>
      </c>
      <c r="BK137" s="15">
        <v>0.04</v>
      </c>
      <c r="BL137" s="15">
        <v>0</v>
      </c>
      <c r="BM137" s="15">
        <v>0</v>
      </c>
      <c r="BN137" s="15">
        <v>0.01</v>
      </c>
      <c r="BO137" s="15">
        <v>0</v>
      </c>
      <c r="BP137" s="15">
        <v>0</v>
      </c>
      <c r="BQ137" s="15">
        <v>0</v>
      </c>
      <c r="BR137" s="15">
        <v>0</v>
      </c>
      <c r="BS137" s="15">
        <v>0.03</v>
      </c>
      <c r="BT137" s="15">
        <v>0</v>
      </c>
      <c r="BU137" s="15">
        <v>0</v>
      </c>
      <c r="BV137" s="15">
        <v>0.12</v>
      </c>
      <c r="BW137" s="15">
        <v>0.02</v>
      </c>
      <c r="BX137" s="15">
        <v>0</v>
      </c>
      <c r="BY137" s="15">
        <v>0</v>
      </c>
      <c r="BZ137" s="15">
        <v>0</v>
      </c>
      <c r="CA137" s="15">
        <v>0</v>
      </c>
      <c r="CB137" s="15">
        <v>11.75</v>
      </c>
      <c r="CC137" s="19"/>
      <c r="CD137" s="19"/>
      <c r="CE137" s="15">
        <v>0.21</v>
      </c>
      <c r="CG137" s="15">
        <v>0</v>
      </c>
      <c r="CH137" s="15">
        <v>0</v>
      </c>
      <c r="CI137" s="15">
        <v>0</v>
      </c>
      <c r="CJ137" s="15">
        <v>0</v>
      </c>
      <c r="CK137" s="15">
        <v>0</v>
      </c>
      <c r="CL137" s="15">
        <v>0</v>
      </c>
      <c r="CM137" s="15">
        <v>0</v>
      </c>
      <c r="CN137" s="15">
        <v>0</v>
      </c>
      <c r="CO137" s="15">
        <v>0</v>
      </c>
      <c r="CP137" s="15">
        <v>0</v>
      </c>
      <c r="CQ137" s="15">
        <v>0</v>
      </c>
    </row>
    <row r="138" spans="1:95" s="26" customFormat="1" x14ac:dyDescent="0.25">
      <c r="A138" s="33"/>
      <c r="B138" s="24" t="s">
        <v>114</v>
      </c>
      <c r="C138" s="25"/>
      <c r="D138" s="25">
        <v>27.18</v>
      </c>
      <c r="E138" s="25">
        <v>18.82</v>
      </c>
      <c r="F138" s="25">
        <v>28.24</v>
      </c>
      <c r="G138" s="25">
        <v>0.05</v>
      </c>
      <c r="H138" s="25">
        <v>87.36</v>
      </c>
      <c r="I138" s="25">
        <v>701.36</v>
      </c>
      <c r="J138" s="25">
        <v>10.34</v>
      </c>
      <c r="K138" s="25">
        <v>8.36</v>
      </c>
      <c r="L138" s="25">
        <v>10.34</v>
      </c>
      <c r="M138" s="25">
        <v>0</v>
      </c>
      <c r="N138" s="25">
        <v>20.97</v>
      </c>
      <c r="O138" s="25">
        <v>58.78</v>
      </c>
      <c r="P138" s="25">
        <v>7.61</v>
      </c>
      <c r="Q138" s="25">
        <v>0</v>
      </c>
      <c r="R138" s="25">
        <v>0</v>
      </c>
      <c r="S138" s="25">
        <v>0.86</v>
      </c>
      <c r="T138" s="25">
        <v>4.5599999999999996</v>
      </c>
      <c r="U138" s="25">
        <v>322.55</v>
      </c>
      <c r="V138" s="25">
        <v>833.2</v>
      </c>
      <c r="W138" s="25">
        <v>74.66</v>
      </c>
      <c r="X138" s="25">
        <v>90.57</v>
      </c>
      <c r="Y138" s="25">
        <v>369.25</v>
      </c>
      <c r="Z138" s="25">
        <v>5.88</v>
      </c>
      <c r="AA138" s="25">
        <v>7.2</v>
      </c>
      <c r="AB138" s="25">
        <v>1768.48</v>
      </c>
      <c r="AC138" s="25">
        <v>402.1</v>
      </c>
      <c r="AD138" s="25">
        <v>7.32</v>
      </c>
      <c r="AE138" s="25">
        <v>0.19</v>
      </c>
      <c r="AF138" s="25">
        <v>0.21</v>
      </c>
      <c r="AG138" s="25">
        <v>5.23</v>
      </c>
      <c r="AH138" s="25">
        <v>12.95</v>
      </c>
      <c r="AI138" s="25">
        <v>9.1199999999999992</v>
      </c>
      <c r="AJ138" s="26">
        <v>0</v>
      </c>
      <c r="AK138" s="26">
        <v>1305.93</v>
      </c>
      <c r="AL138" s="26">
        <v>1010.74</v>
      </c>
      <c r="AM138" s="26">
        <v>1854.88</v>
      </c>
      <c r="AN138" s="26">
        <v>1751.21</v>
      </c>
      <c r="AO138" s="26">
        <v>534.67999999999995</v>
      </c>
      <c r="AP138" s="26">
        <v>966.46</v>
      </c>
      <c r="AQ138" s="26">
        <v>279.95</v>
      </c>
      <c r="AR138" s="26">
        <v>1075.1099999999999</v>
      </c>
      <c r="AS138" s="26">
        <v>1337.31</v>
      </c>
      <c r="AT138" s="26">
        <v>1375.05</v>
      </c>
      <c r="AU138" s="26">
        <v>2262.2399999999998</v>
      </c>
      <c r="AV138" s="26">
        <v>799.69</v>
      </c>
      <c r="AW138" s="26">
        <v>1155.44</v>
      </c>
      <c r="AX138" s="26">
        <v>4272</v>
      </c>
      <c r="AY138" s="26">
        <v>272.85000000000002</v>
      </c>
      <c r="AZ138" s="26">
        <v>1030.8800000000001</v>
      </c>
      <c r="BA138" s="26">
        <v>1026.43</v>
      </c>
      <c r="BB138" s="26">
        <v>842.3</v>
      </c>
      <c r="BC138" s="26">
        <v>362.12</v>
      </c>
      <c r="BD138" s="26">
        <v>0</v>
      </c>
      <c r="BE138" s="26">
        <v>0</v>
      </c>
      <c r="BF138" s="26">
        <v>0</v>
      </c>
      <c r="BG138" s="26">
        <v>0</v>
      </c>
      <c r="BH138" s="26">
        <v>0</v>
      </c>
      <c r="BI138" s="26">
        <v>0</v>
      </c>
      <c r="BJ138" s="26">
        <v>0</v>
      </c>
      <c r="BK138" s="26">
        <v>0.85</v>
      </c>
      <c r="BL138" s="26">
        <v>0</v>
      </c>
      <c r="BM138" s="26">
        <v>0.49</v>
      </c>
      <c r="BN138" s="26">
        <v>0.04</v>
      </c>
      <c r="BO138" s="26">
        <v>0.08</v>
      </c>
      <c r="BP138" s="26">
        <v>0</v>
      </c>
      <c r="BQ138" s="26">
        <v>0</v>
      </c>
      <c r="BR138" s="26">
        <v>0</v>
      </c>
      <c r="BS138" s="26">
        <v>2.9</v>
      </c>
      <c r="BT138" s="26">
        <v>0</v>
      </c>
      <c r="BU138" s="26">
        <v>0</v>
      </c>
      <c r="BV138" s="26">
        <v>7.23</v>
      </c>
      <c r="BW138" s="26">
        <v>0.02</v>
      </c>
      <c r="BX138" s="26">
        <v>0</v>
      </c>
      <c r="BY138" s="26">
        <v>0</v>
      </c>
      <c r="BZ138" s="26">
        <v>0</v>
      </c>
      <c r="CA138" s="26">
        <v>0</v>
      </c>
      <c r="CB138" s="26">
        <v>746.9</v>
      </c>
      <c r="CC138" s="13"/>
      <c r="CD138" s="13">
        <f>$I$138/$I$139*100</f>
        <v>57.852234952529436</v>
      </c>
      <c r="CE138" s="26">
        <v>301.95</v>
      </c>
      <c r="CG138" s="26">
        <v>0</v>
      </c>
      <c r="CH138" s="26">
        <v>0</v>
      </c>
      <c r="CI138" s="26">
        <v>0</v>
      </c>
      <c r="CJ138" s="26">
        <v>0</v>
      </c>
      <c r="CK138" s="26">
        <v>0</v>
      </c>
      <c r="CL138" s="26">
        <v>0</v>
      </c>
      <c r="CM138" s="26">
        <v>0</v>
      </c>
      <c r="CN138" s="26">
        <v>0</v>
      </c>
      <c r="CO138" s="26">
        <v>0</v>
      </c>
      <c r="CP138" s="26">
        <v>12</v>
      </c>
      <c r="CQ138" s="26">
        <v>0.73</v>
      </c>
    </row>
    <row r="139" spans="1:95" s="26" customFormat="1" x14ac:dyDescent="0.25">
      <c r="A139" s="33"/>
      <c r="B139" s="24" t="s">
        <v>115</v>
      </c>
      <c r="C139" s="25"/>
      <c r="D139" s="25">
        <v>40.99</v>
      </c>
      <c r="E139" s="25">
        <v>23.61</v>
      </c>
      <c r="F139" s="25">
        <v>44.12</v>
      </c>
      <c r="G139" s="25">
        <v>0.1</v>
      </c>
      <c r="H139" s="25">
        <v>166.41</v>
      </c>
      <c r="I139" s="25">
        <v>1212.33</v>
      </c>
      <c r="J139" s="25">
        <v>19.690000000000001</v>
      </c>
      <c r="K139" s="25">
        <v>8.66</v>
      </c>
      <c r="L139" s="25">
        <v>19.690000000000001</v>
      </c>
      <c r="M139" s="25">
        <v>0</v>
      </c>
      <c r="N139" s="25">
        <v>50.54</v>
      </c>
      <c r="O139" s="25">
        <v>105.03</v>
      </c>
      <c r="P139" s="25">
        <v>10.84</v>
      </c>
      <c r="Q139" s="25">
        <v>0</v>
      </c>
      <c r="R139" s="25">
        <v>0</v>
      </c>
      <c r="S139" s="25">
        <v>2.31</v>
      </c>
      <c r="T139" s="25">
        <v>6.73</v>
      </c>
      <c r="U139" s="25">
        <v>533.48</v>
      </c>
      <c r="V139" s="25">
        <v>1184.8</v>
      </c>
      <c r="W139" s="25">
        <v>286.22000000000003</v>
      </c>
      <c r="X139" s="25">
        <v>125.93</v>
      </c>
      <c r="Y139" s="25">
        <v>560.73</v>
      </c>
      <c r="Z139" s="25">
        <v>10.210000000000001</v>
      </c>
      <c r="AA139" s="25">
        <v>115.8</v>
      </c>
      <c r="AB139" s="25">
        <v>1844.68</v>
      </c>
      <c r="AC139" s="25">
        <v>523.29999999999995</v>
      </c>
      <c r="AD139" s="25">
        <v>8.89</v>
      </c>
      <c r="AE139" s="25">
        <v>0.33</v>
      </c>
      <c r="AF139" s="25">
        <v>0.34</v>
      </c>
      <c r="AG139" s="25">
        <v>6.42</v>
      </c>
      <c r="AH139" s="25">
        <v>17.05</v>
      </c>
      <c r="AI139" s="25">
        <v>13.24</v>
      </c>
      <c r="AJ139" s="26">
        <v>0.4</v>
      </c>
      <c r="AK139" s="26">
        <v>1845.06</v>
      </c>
      <c r="AL139" s="26">
        <v>1461.29</v>
      </c>
      <c r="AM139" s="26">
        <v>2709</v>
      </c>
      <c r="AN139" s="26">
        <v>2193.15</v>
      </c>
      <c r="AO139" s="26">
        <v>718.11</v>
      </c>
      <c r="AP139" s="26">
        <v>1313.67</v>
      </c>
      <c r="AQ139" s="26">
        <v>463.56</v>
      </c>
      <c r="AR139" s="26">
        <v>1585.79</v>
      </c>
      <c r="AS139" s="26">
        <v>1669.33</v>
      </c>
      <c r="AT139" s="26">
        <v>1751.06</v>
      </c>
      <c r="AU139" s="26">
        <v>2834.93</v>
      </c>
      <c r="AV139" s="26">
        <v>1039.08</v>
      </c>
      <c r="AW139" s="26">
        <v>1447.6</v>
      </c>
      <c r="AX139" s="26">
        <v>6830.39</v>
      </c>
      <c r="AY139" s="26">
        <v>272.85000000000002</v>
      </c>
      <c r="AZ139" s="26">
        <v>2035.16</v>
      </c>
      <c r="BA139" s="26">
        <v>1539.08</v>
      </c>
      <c r="BB139" s="26">
        <v>1231.8</v>
      </c>
      <c r="BC139" s="26">
        <v>510.28</v>
      </c>
      <c r="BD139" s="26">
        <v>0.45</v>
      </c>
      <c r="BE139" s="26">
        <v>0.12</v>
      </c>
      <c r="BF139" s="26">
        <v>0.16</v>
      </c>
      <c r="BG139" s="26">
        <v>0.42</v>
      </c>
      <c r="BH139" s="26">
        <v>0.52</v>
      </c>
      <c r="BI139" s="26">
        <v>1.55</v>
      </c>
      <c r="BJ139" s="26">
        <v>7.0000000000000007E-2</v>
      </c>
      <c r="BK139" s="26">
        <v>5.15</v>
      </c>
      <c r="BL139" s="26">
        <v>0.02</v>
      </c>
      <c r="BM139" s="26">
        <v>1.68</v>
      </c>
      <c r="BN139" s="26">
        <v>0.06</v>
      </c>
      <c r="BO139" s="26">
        <v>0.08</v>
      </c>
      <c r="BP139" s="26">
        <v>0</v>
      </c>
      <c r="BQ139" s="26">
        <v>0</v>
      </c>
      <c r="BR139" s="26">
        <v>0.48</v>
      </c>
      <c r="BS139" s="26">
        <v>6.58</v>
      </c>
      <c r="BT139" s="26">
        <v>0</v>
      </c>
      <c r="BU139" s="26">
        <v>0</v>
      </c>
      <c r="BV139" s="26">
        <v>7.66</v>
      </c>
      <c r="BW139" s="26">
        <v>0.04</v>
      </c>
      <c r="BX139" s="26">
        <v>0</v>
      </c>
      <c r="BY139" s="26">
        <v>0</v>
      </c>
      <c r="BZ139" s="26">
        <v>0</v>
      </c>
      <c r="CA139" s="26">
        <v>0</v>
      </c>
      <c r="CB139" s="26">
        <v>1121.5899999999999</v>
      </c>
      <c r="CC139" s="13"/>
      <c r="CD139" s="13"/>
      <c r="CE139" s="26">
        <v>423.25</v>
      </c>
      <c r="CG139" s="26">
        <v>4</v>
      </c>
      <c r="CH139" s="26">
        <v>4</v>
      </c>
      <c r="CI139" s="26">
        <v>4</v>
      </c>
      <c r="CJ139" s="26">
        <v>400</v>
      </c>
      <c r="CK139" s="26">
        <v>182</v>
      </c>
      <c r="CL139" s="26">
        <v>291</v>
      </c>
      <c r="CM139" s="26">
        <v>0.6</v>
      </c>
      <c r="CN139" s="26">
        <v>0.6</v>
      </c>
      <c r="CO139" s="26">
        <v>0.6</v>
      </c>
      <c r="CP139" s="26">
        <v>21</v>
      </c>
      <c r="CQ139" s="26">
        <v>0.73</v>
      </c>
    </row>
    <row r="143" spans="1:95" x14ac:dyDescent="0.25">
      <c r="F143" s="9" t="s">
        <v>167</v>
      </c>
    </row>
    <row r="144" spans="1:95" ht="29.25" customHeight="1" x14ac:dyDescent="0.25">
      <c r="A144" s="42" t="s">
        <v>94</v>
      </c>
      <c r="B144" s="39" t="s">
        <v>95</v>
      </c>
      <c r="C144" s="39" t="s">
        <v>73</v>
      </c>
      <c r="D144" s="35" t="s">
        <v>0</v>
      </c>
      <c r="E144" s="36"/>
      <c r="F144" s="35" t="s">
        <v>1</v>
      </c>
      <c r="G144" s="36"/>
      <c r="H144" s="39" t="s">
        <v>74</v>
      </c>
      <c r="I144" s="39" t="s">
        <v>96</v>
      </c>
      <c r="J144" s="10" t="s">
        <v>2</v>
      </c>
      <c r="K144" s="10" t="s">
        <v>3</v>
      </c>
      <c r="L144" s="10" t="s">
        <v>65</v>
      </c>
      <c r="M144" s="10" t="s">
        <v>4</v>
      </c>
      <c r="N144" s="10" t="s">
        <v>5</v>
      </c>
      <c r="O144" s="10" t="s">
        <v>6</v>
      </c>
      <c r="P144" s="10" t="s">
        <v>7</v>
      </c>
      <c r="Q144" s="10" t="s">
        <v>8</v>
      </c>
      <c r="R144" s="10" t="s">
        <v>9</v>
      </c>
      <c r="S144" s="10" t="s">
        <v>10</v>
      </c>
      <c r="T144" s="10" t="s">
        <v>11</v>
      </c>
      <c r="U144" s="10" t="s">
        <v>12</v>
      </c>
      <c r="V144" s="10" t="s">
        <v>13</v>
      </c>
      <c r="W144" s="39" t="s">
        <v>70</v>
      </c>
      <c r="X144" s="39"/>
      <c r="Y144" s="39"/>
      <c r="Z144" s="39"/>
      <c r="AA144" s="14" t="s">
        <v>69</v>
      </c>
      <c r="AB144" s="14"/>
      <c r="AC144" s="14"/>
      <c r="AD144" s="14"/>
      <c r="AE144" s="14"/>
      <c r="AF144" s="14"/>
      <c r="AG144" s="14"/>
      <c r="AH144" s="14"/>
      <c r="AI144" s="39" t="s">
        <v>79</v>
      </c>
      <c r="AJ144" s="15" t="s">
        <v>21</v>
      </c>
      <c r="AK144" s="15" t="s">
        <v>22</v>
      </c>
      <c r="AL144" s="15" t="s">
        <v>23</v>
      </c>
      <c r="AM144" s="15" t="s">
        <v>24</v>
      </c>
      <c r="AN144" s="15" t="s">
        <v>25</v>
      </c>
      <c r="AO144" s="15" t="s">
        <v>26</v>
      </c>
      <c r="AP144" s="15" t="s">
        <v>27</v>
      </c>
      <c r="AQ144" s="15" t="s">
        <v>28</v>
      </c>
      <c r="AR144" s="15" t="s">
        <v>29</v>
      </c>
      <c r="AS144" s="15" t="s">
        <v>30</v>
      </c>
      <c r="AT144" s="15" t="s">
        <v>31</v>
      </c>
      <c r="AU144" s="15" t="s">
        <v>32</v>
      </c>
      <c r="AV144" s="15" t="s">
        <v>33</v>
      </c>
      <c r="AW144" s="15" t="s">
        <v>34</v>
      </c>
      <c r="AX144" s="15" t="s">
        <v>35</v>
      </c>
      <c r="AY144" s="15" t="s">
        <v>36</v>
      </c>
      <c r="AZ144" s="15" t="s">
        <v>37</v>
      </c>
      <c r="BA144" s="15" t="s">
        <v>38</v>
      </c>
      <c r="BB144" s="15" t="s">
        <v>39</v>
      </c>
      <c r="BC144" s="15" t="s">
        <v>40</v>
      </c>
      <c r="BD144" s="15" t="s">
        <v>41</v>
      </c>
      <c r="BE144" s="15" t="s">
        <v>42</v>
      </c>
      <c r="BF144" s="15" t="s">
        <v>43</v>
      </c>
      <c r="BG144" s="15" t="s">
        <v>44</v>
      </c>
      <c r="BH144" s="15" t="s">
        <v>45</v>
      </c>
      <c r="BI144" s="15" t="s">
        <v>46</v>
      </c>
      <c r="BJ144" s="15" t="s">
        <v>47</v>
      </c>
      <c r="BK144" s="15" t="s">
        <v>48</v>
      </c>
      <c r="BL144" s="15" t="s">
        <v>49</v>
      </c>
      <c r="BM144" s="15" t="s">
        <v>50</v>
      </c>
      <c r="BN144" s="15" t="s">
        <v>51</v>
      </c>
      <c r="BO144" s="15" t="s">
        <v>52</v>
      </c>
      <c r="BP144" s="15" t="s">
        <v>53</v>
      </c>
      <c r="BQ144" s="15" t="s">
        <v>54</v>
      </c>
      <c r="BR144" s="15" t="s">
        <v>55</v>
      </c>
      <c r="BS144" s="15" t="s">
        <v>56</v>
      </c>
      <c r="BT144" s="15" t="s">
        <v>57</v>
      </c>
      <c r="BU144" s="15" t="s">
        <v>58</v>
      </c>
      <c r="BV144" s="15" t="s">
        <v>59</v>
      </c>
      <c r="BW144" s="15" t="s">
        <v>60</v>
      </c>
      <c r="BX144" s="15" t="s">
        <v>61</v>
      </c>
      <c r="BY144" s="15" t="s">
        <v>62</v>
      </c>
      <c r="BZ144" s="15" t="s">
        <v>63</v>
      </c>
      <c r="CA144" s="15" t="s">
        <v>64</v>
      </c>
      <c r="CB144" s="15"/>
      <c r="CC144" s="39" t="s">
        <v>80</v>
      </c>
      <c r="CD144" s="39" t="s">
        <v>81</v>
      </c>
      <c r="CE144" s="39"/>
      <c r="CF144" s="39"/>
      <c r="CG144" s="39" t="s">
        <v>82</v>
      </c>
      <c r="CH144" s="39" t="s">
        <v>83</v>
      </c>
      <c r="CI144" s="39" t="s">
        <v>84</v>
      </c>
      <c r="CJ144" s="39" t="s">
        <v>85</v>
      </c>
      <c r="CK144" s="39" t="s">
        <v>86</v>
      </c>
      <c r="CL144" s="39" t="s">
        <v>87</v>
      </c>
      <c r="CM144" s="39" t="s">
        <v>88</v>
      </c>
      <c r="CN144" s="39" t="s">
        <v>89</v>
      </c>
      <c r="CO144" s="39" t="s">
        <v>90</v>
      </c>
      <c r="CP144" s="39" t="s">
        <v>91</v>
      </c>
      <c r="CQ144" s="39" t="s">
        <v>92</v>
      </c>
    </row>
    <row r="145" spans="1:95" ht="15.75" customHeight="1" x14ac:dyDescent="0.25">
      <c r="A145" s="43"/>
      <c r="B145" s="39"/>
      <c r="C145" s="39"/>
      <c r="D145" s="37"/>
      <c r="E145" s="38"/>
      <c r="F145" s="37"/>
      <c r="G145" s="38"/>
      <c r="H145" s="39"/>
      <c r="I145" s="39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 t="s">
        <v>14</v>
      </c>
      <c r="X145" s="10" t="s">
        <v>15</v>
      </c>
      <c r="Y145" s="10" t="s">
        <v>16</v>
      </c>
      <c r="Z145" s="10" t="s">
        <v>17</v>
      </c>
      <c r="AA145" s="10" t="s">
        <v>66</v>
      </c>
      <c r="AB145" s="10" t="s">
        <v>18</v>
      </c>
      <c r="AC145" s="10" t="s">
        <v>67</v>
      </c>
      <c r="AD145" s="10" t="s">
        <v>68</v>
      </c>
      <c r="AE145" s="10" t="s">
        <v>71</v>
      </c>
      <c r="AF145" s="10" t="s">
        <v>72</v>
      </c>
      <c r="AG145" s="10" t="s">
        <v>19</v>
      </c>
      <c r="AH145" s="10" t="s">
        <v>20</v>
      </c>
      <c r="AI145" s="39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39"/>
      <c r="CD145" s="39"/>
      <c r="CE145" s="39"/>
      <c r="CF145" s="39"/>
      <c r="CG145" s="39"/>
      <c r="CH145" s="39"/>
      <c r="CI145" s="39"/>
      <c r="CJ145" s="39"/>
      <c r="CK145" s="39"/>
      <c r="CL145" s="39"/>
      <c r="CM145" s="39"/>
      <c r="CN145" s="39"/>
      <c r="CO145" s="39"/>
      <c r="CP145" s="39"/>
      <c r="CQ145" s="39"/>
    </row>
    <row r="146" spans="1:95" x14ac:dyDescent="0.25">
      <c r="B146" s="16" t="s">
        <v>99</v>
      </c>
    </row>
    <row r="147" spans="1:95" s="22" customFormat="1" x14ac:dyDescent="0.25">
      <c r="A147" s="31" t="str">
        <f>"1.5, сб. 2024"</f>
        <v>1.5, сб. 2024</v>
      </c>
      <c r="B147" s="20" t="s">
        <v>100</v>
      </c>
      <c r="C147" s="21" t="str">
        <f>"30,0"</f>
        <v>30,0</v>
      </c>
      <c r="D147" s="21">
        <v>2.37</v>
      </c>
      <c r="E147" s="21">
        <v>0</v>
      </c>
      <c r="F147" s="21">
        <v>0.3</v>
      </c>
      <c r="G147" s="21">
        <v>0</v>
      </c>
      <c r="H147" s="21">
        <v>15.48</v>
      </c>
      <c r="I147" s="21">
        <v>73.649999999999991</v>
      </c>
      <c r="J147" s="21">
        <v>0.06</v>
      </c>
      <c r="K147" s="21">
        <v>0</v>
      </c>
      <c r="L147" s="21">
        <v>0.06</v>
      </c>
      <c r="M147" s="21">
        <v>0</v>
      </c>
      <c r="N147" s="21">
        <v>0.63</v>
      </c>
      <c r="O147" s="21">
        <v>13.86</v>
      </c>
      <c r="P147" s="21">
        <v>0.99</v>
      </c>
      <c r="Q147" s="21">
        <v>0</v>
      </c>
      <c r="R147" s="21">
        <v>0</v>
      </c>
      <c r="S147" s="21">
        <v>0.09</v>
      </c>
      <c r="T147" s="21">
        <v>0.45</v>
      </c>
      <c r="U147" s="21">
        <v>0</v>
      </c>
      <c r="V147" s="21">
        <v>39.9</v>
      </c>
      <c r="W147" s="21">
        <v>6.9</v>
      </c>
      <c r="X147" s="21">
        <v>9.9</v>
      </c>
      <c r="Y147" s="21">
        <v>26.1</v>
      </c>
      <c r="Z147" s="21">
        <v>0.6</v>
      </c>
      <c r="AA147" s="21">
        <v>0</v>
      </c>
      <c r="AB147" s="21">
        <v>0</v>
      </c>
      <c r="AC147" s="21">
        <v>0</v>
      </c>
      <c r="AD147" s="21">
        <v>0.39</v>
      </c>
      <c r="AE147" s="21">
        <v>0.05</v>
      </c>
      <c r="AF147" s="21">
        <v>0.02</v>
      </c>
      <c r="AG147" s="21">
        <v>0.48</v>
      </c>
      <c r="AH147" s="21">
        <v>0.93</v>
      </c>
      <c r="AI147" s="21">
        <v>0</v>
      </c>
      <c r="AJ147" s="22">
        <v>0</v>
      </c>
      <c r="AK147" s="22">
        <v>0</v>
      </c>
      <c r="AL147" s="22">
        <v>0</v>
      </c>
      <c r="AM147" s="22">
        <v>0</v>
      </c>
      <c r="AN147" s="22">
        <v>0</v>
      </c>
      <c r="AO147" s="22">
        <v>0</v>
      </c>
      <c r="AP147" s="22">
        <v>0</v>
      </c>
      <c r="AQ147" s="22">
        <v>0</v>
      </c>
      <c r="AR147" s="22">
        <v>0</v>
      </c>
      <c r="AS147" s="22">
        <v>0</v>
      </c>
      <c r="AT147" s="22">
        <v>0</v>
      </c>
      <c r="AU147" s="22">
        <v>0</v>
      </c>
      <c r="AV147" s="22">
        <v>0</v>
      </c>
      <c r="AW147" s="22">
        <v>0</v>
      </c>
      <c r="AX147" s="22">
        <v>0</v>
      </c>
      <c r="AY147" s="22">
        <v>0</v>
      </c>
      <c r="AZ147" s="22">
        <v>0</v>
      </c>
      <c r="BA147" s="22">
        <v>0</v>
      </c>
      <c r="BB147" s="22">
        <v>0</v>
      </c>
      <c r="BC147" s="22">
        <v>0</v>
      </c>
      <c r="BD147" s="22">
        <v>0</v>
      </c>
      <c r="BE147" s="22">
        <v>0</v>
      </c>
      <c r="BF147" s="22">
        <v>0</v>
      </c>
      <c r="BG147" s="22">
        <v>0</v>
      </c>
      <c r="BH147" s="22">
        <v>0</v>
      </c>
      <c r="BI147" s="22">
        <v>0</v>
      </c>
      <c r="BJ147" s="22">
        <v>0</v>
      </c>
      <c r="BK147" s="22">
        <v>0</v>
      </c>
      <c r="BL147" s="22">
        <v>0</v>
      </c>
      <c r="BM147" s="22">
        <v>0</v>
      </c>
      <c r="BN147" s="22">
        <v>0</v>
      </c>
      <c r="BO147" s="22">
        <v>0</v>
      </c>
      <c r="BP147" s="22">
        <v>0</v>
      </c>
      <c r="BQ147" s="22">
        <v>0</v>
      </c>
      <c r="BR147" s="22">
        <v>0</v>
      </c>
      <c r="BS147" s="22">
        <v>0</v>
      </c>
      <c r="BT147" s="22">
        <v>0</v>
      </c>
      <c r="BU147" s="22">
        <v>0</v>
      </c>
      <c r="BV147" s="22">
        <v>0</v>
      </c>
      <c r="BW147" s="22">
        <v>0</v>
      </c>
      <c r="BX147" s="22">
        <v>0</v>
      </c>
      <c r="BY147" s="22">
        <v>0</v>
      </c>
      <c r="BZ147" s="22">
        <v>0</v>
      </c>
      <c r="CA147" s="22">
        <v>0</v>
      </c>
      <c r="CB147" s="22">
        <v>11.31</v>
      </c>
      <c r="CC147" s="23"/>
      <c r="CD147" s="23"/>
      <c r="CE147" s="22">
        <v>0</v>
      </c>
      <c r="CG147" s="22">
        <v>0</v>
      </c>
      <c r="CH147" s="22">
        <v>0</v>
      </c>
      <c r="CI147" s="22">
        <v>0</v>
      </c>
      <c r="CJ147" s="22">
        <v>0</v>
      </c>
      <c r="CK147" s="22">
        <v>0</v>
      </c>
      <c r="CL147" s="22">
        <v>0</v>
      </c>
      <c r="CM147" s="22">
        <v>0</v>
      </c>
      <c r="CN147" s="22">
        <v>0</v>
      </c>
      <c r="CO147" s="22">
        <v>0</v>
      </c>
      <c r="CP147" s="22">
        <v>0</v>
      </c>
      <c r="CQ147" s="22">
        <v>0</v>
      </c>
    </row>
    <row r="148" spans="1:95" s="22" customFormat="1" x14ac:dyDescent="0.25">
      <c r="A148" s="31" t="str">
        <f>"183, сб. 2024"</f>
        <v>183, сб. 2024</v>
      </c>
      <c r="B148" s="20" t="s">
        <v>102</v>
      </c>
      <c r="C148" s="21" t="str">
        <f>"180,0"</f>
        <v>180,0</v>
      </c>
      <c r="D148" s="21">
        <v>10.32</v>
      </c>
      <c r="E148" s="21">
        <v>0.02</v>
      </c>
      <c r="F148" s="21">
        <v>6.63</v>
      </c>
      <c r="G148" s="21">
        <v>0</v>
      </c>
      <c r="H148" s="21">
        <v>54.02</v>
      </c>
      <c r="I148" s="21">
        <v>303.27190268108109</v>
      </c>
      <c r="J148" s="21">
        <v>3.11</v>
      </c>
      <c r="K148" s="21">
        <v>0.12</v>
      </c>
      <c r="L148" s="21">
        <v>3.11</v>
      </c>
      <c r="M148" s="21">
        <v>0</v>
      </c>
      <c r="N148" s="21">
        <v>1.18</v>
      </c>
      <c r="O148" s="21">
        <v>43.88</v>
      </c>
      <c r="P148" s="21">
        <v>8.9499999999999993</v>
      </c>
      <c r="Q148" s="21">
        <v>0</v>
      </c>
      <c r="R148" s="21">
        <v>0</v>
      </c>
      <c r="S148" s="21">
        <v>0</v>
      </c>
      <c r="T148" s="21">
        <v>3.18</v>
      </c>
      <c r="U148" s="21">
        <v>671.51</v>
      </c>
      <c r="V148" s="21">
        <v>314.57</v>
      </c>
      <c r="W148" s="21">
        <v>22.99</v>
      </c>
      <c r="X148" s="21">
        <v>158.80000000000001</v>
      </c>
      <c r="Y148" s="21">
        <v>233.17</v>
      </c>
      <c r="Z148" s="21">
        <v>5.48</v>
      </c>
      <c r="AA148" s="21">
        <v>28.7</v>
      </c>
      <c r="AB148" s="21">
        <v>24.14</v>
      </c>
      <c r="AC148" s="21">
        <v>33.44</v>
      </c>
      <c r="AD148" s="21">
        <v>0.72</v>
      </c>
      <c r="AE148" s="21">
        <v>0.3</v>
      </c>
      <c r="AF148" s="21">
        <v>0.15</v>
      </c>
      <c r="AG148" s="21">
        <v>2.98</v>
      </c>
      <c r="AH148" s="21">
        <v>6.01</v>
      </c>
      <c r="AI148" s="21">
        <v>0</v>
      </c>
      <c r="AJ148" s="22">
        <v>0</v>
      </c>
      <c r="AK148" s="22">
        <v>483.36</v>
      </c>
      <c r="AL148" s="22">
        <v>377.09</v>
      </c>
      <c r="AM148" s="22">
        <v>611.03</v>
      </c>
      <c r="AN148" s="22">
        <v>434.43</v>
      </c>
      <c r="AO148" s="22">
        <v>262.02</v>
      </c>
      <c r="AP148" s="22">
        <v>328.29</v>
      </c>
      <c r="AQ148" s="22">
        <v>148.38</v>
      </c>
      <c r="AR148" s="22">
        <v>485</v>
      </c>
      <c r="AS148" s="22">
        <v>475</v>
      </c>
      <c r="AT148" s="22">
        <v>915.98</v>
      </c>
      <c r="AU148" s="22">
        <v>902.23</v>
      </c>
      <c r="AV148" s="22">
        <v>246.2</v>
      </c>
      <c r="AW148" s="22">
        <v>589.07000000000005</v>
      </c>
      <c r="AX148" s="22">
        <v>1851.03</v>
      </c>
      <c r="AY148" s="22">
        <v>0</v>
      </c>
      <c r="AZ148" s="22">
        <v>410.01</v>
      </c>
      <c r="BA148" s="22">
        <v>496.82</v>
      </c>
      <c r="BB148" s="22">
        <v>352.62</v>
      </c>
      <c r="BC148" s="22">
        <v>269.95</v>
      </c>
      <c r="BD148" s="22">
        <v>0.18</v>
      </c>
      <c r="BE148" s="22">
        <v>0.04</v>
      </c>
      <c r="BF148" s="22">
        <v>0.03</v>
      </c>
      <c r="BG148" s="22">
        <v>0.09</v>
      </c>
      <c r="BH148" s="22">
        <v>0.12</v>
      </c>
      <c r="BI148" s="22">
        <v>0.38</v>
      </c>
      <c r="BJ148" s="22">
        <v>0</v>
      </c>
      <c r="BK148" s="22">
        <v>1.61</v>
      </c>
      <c r="BL148" s="22">
        <v>0</v>
      </c>
      <c r="BM148" s="22">
        <v>0.39</v>
      </c>
      <c r="BN148" s="22">
        <v>0.01</v>
      </c>
      <c r="BO148" s="22">
        <v>0</v>
      </c>
      <c r="BP148" s="22">
        <v>0</v>
      </c>
      <c r="BQ148" s="22">
        <v>0</v>
      </c>
      <c r="BR148" s="22">
        <v>0.15</v>
      </c>
      <c r="BS148" s="22">
        <v>1.96</v>
      </c>
      <c r="BT148" s="22">
        <v>0.02</v>
      </c>
      <c r="BU148" s="22">
        <v>0</v>
      </c>
      <c r="BV148" s="22">
        <v>0.9</v>
      </c>
      <c r="BW148" s="22">
        <v>0.09</v>
      </c>
      <c r="BX148" s="22">
        <v>0</v>
      </c>
      <c r="BY148" s="22">
        <v>0</v>
      </c>
      <c r="BZ148" s="22">
        <v>0</v>
      </c>
      <c r="CA148" s="22">
        <v>0</v>
      </c>
      <c r="CB148" s="22">
        <v>136.80000000000001</v>
      </c>
      <c r="CC148" s="23"/>
      <c r="CD148" s="23"/>
      <c r="CE148" s="22">
        <v>32.729999999999997</v>
      </c>
      <c r="CG148" s="22">
        <v>0</v>
      </c>
      <c r="CH148" s="22">
        <v>0</v>
      </c>
      <c r="CI148" s="22">
        <v>0</v>
      </c>
      <c r="CJ148" s="22">
        <v>0</v>
      </c>
      <c r="CK148" s="22">
        <v>0</v>
      </c>
      <c r="CL148" s="22">
        <v>0</v>
      </c>
      <c r="CM148" s="22">
        <v>0</v>
      </c>
      <c r="CN148" s="22">
        <v>0</v>
      </c>
      <c r="CO148" s="22">
        <v>0</v>
      </c>
      <c r="CP148" s="22">
        <v>0</v>
      </c>
      <c r="CQ148" s="22">
        <v>1.75</v>
      </c>
    </row>
    <row r="149" spans="1:95" s="22" customFormat="1" x14ac:dyDescent="0.25">
      <c r="A149" s="31" t="str">
        <f>"96, сб.2024"</f>
        <v>96, сб.2024</v>
      </c>
      <c r="B149" s="20" t="s">
        <v>139</v>
      </c>
      <c r="C149" s="21" t="str">
        <f>"90,0"</f>
        <v>90,0</v>
      </c>
      <c r="D149" s="21">
        <v>10.41</v>
      </c>
      <c r="E149" s="21">
        <v>11.94</v>
      </c>
      <c r="F149" s="21">
        <v>13.02</v>
      </c>
      <c r="G149" s="21">
        <v>3.07</v>
      </c>
      <c r="H149" s="21">
        <v>3.21</v>
      </c>
      <c r="I149" s="21">
        <v>179.12996451000001</v>
      </c>
      <c r="J149" s="21">
        <v>5.05</v>
      </c>
      <c r="K149" s="21">
        <v>0</v>
      </c>
      <c r="L149" s="21">
        <v>5.05</v>
      </c>
      <c r="M149" s="21">
        <v>0</v>
      </c>
      <c r="N149" s="21">
        <v>1.1499999999999999</v>
      </c>
      <c r="O149" s="21">
        <v>1.7</v>
      </c>
      <c r="P149" s="21">
        <v>0.36</v>
      </c>
      <c r="Q149" s="21">
        <v>0</v>
      </c>
      <c r="R149" s="21">
        <v>0</v>
      </c>
      <c r="S149" s="21">
        <v>7.0000000000000007E-2</v>
      </c>
      <c r="T149" s="21">
        <v>1.2</v>
      </c>
      <c r="U149" s="21">
        <v>139.5</v>
      </c>
      <c r="V149" s="21">
        <v>246.14</v>
      </c>
      <c r="W149" s="21">
        <v>10.28</v>
      </c>
      <c r="X149" s="21">
        <v>16.77</v>
      </c>
      <c r="Y149" s="21">
        <v>128.71</v>
      </c>
      <c r="Z149" s="21">
        <v>1.88</v>
      </c>
      <c r="AA149" s="21">
        <v>0</v>
      </c>
      <c r="AB149" s="21">
        <v>35.799999999999997</v>
      </c>
      <c r="AC149" s="21">
        <v>8.7799999999999994</v>
      </c>
      <c r="AD149" s="21">
        <v>0.35</v>
      </c>
      <c r="AE149" s="21">
        <v>0.03</v>
      </c>
      <c r="AF149" s="21">
        <v>7.0000000000000007E-2</v>
      </c>
      <c r="AG149" s="21">
        <v>2.48</v>
      </c>
      <c r="AH149" s="21">
        <v>5.99</v>
      </c>
      <c r="AI149" s="21">
        <v>0.2</v>
      </c>
      <c r="AJ149" s="22">
        <v>0</v>
      </c>
      <c r="AK149" s="22">
        <v>675.49</v>
      </c>
      <c r="AL149" s="22">
        <v>512.16</v>
      </c>
      <c r="AM149" s="22">
        <v>967.83</v>
      </c>
      <c r="AN149" s="22">
        <v>1025.6500000000001</v>
      </c>
      <c r="AO149" s="22">
        <v>289.24</v>
      </c>
      <c r="AP149" s="22">
        <v>522.77</v>
      </c>
      <c r="AQ149" s="22">
        <v>137.16</v>
      </c>
      <c r="AR149" s="22">
        <v>522.19000000000005</v>
      </c>
      <c r="AS149" s="22">
        <v>704.82</v>
      </c>
      <c r="AT149" s="22">
        <v>678.91</v>
      </c>
      <c r="AU149" s="22">
        <v>1144.6099999999999</v>
      </c>
      <c r="AV149" s="22">
        <v>460.41</v>
      </c>
      <c r="AW149" s="22">
        <v>609.69000000000005</v>
      </c>
      <c r="AX149" s="22">
        <v>2046.14</v>
      </c>
      <c r="AY149" s="22">
        <v>186.09</v>
      </c>
      <c r="AZ149" s="22">
        <v>462.94</v>
      </c>
      <c r="BA149" s="22">
        <v>512.55999999999995</v>
      </c>
      <c r="BB149" s="22">
        <v>428.25</v>
      </c>
      <c r="BC149" s="22">
        <v>171.02</v>
      </c>
      <c r="BD149" s="22">
        <v>0</v>
      </c>
      <c r="BE149" s="22">
        <v>0</v>
      </c>
      <c r="BF149" s="22">
        <v>0</v>
      </c>
      <c r="BG149" s="22">
        <v>0</v>
      </c>
      <c r="BH149" s="22">
        <v>0</v>
      </c>
      <c r="BI149" s="22">
        <v>0</v>
      </c>
      <c r="BJ149" s="22">
        <v>0</v>
      </c>
      <c r="BK149" s="22">
        <v>0</v>
      </c>
      <c r="BL149" s="22">
        <v>0</v>
      </c>
      <c r="BM149" s="22">
        <v>0</v>
      </c>
      <c r="BN149" s="22">
        <v>0</v>
      </c>
      <c r="BO149" s="22">
        <v>0</v>
      </c>
      <c r="BP149" s="22">
        <v>0</v>
      </c>
      <c r="BQ149" s="22">
        <v>0</v>
      </c>
      <c r="BR149" s="22">
        <v>0</v>
      </c>
      <c r="BS149" s="22">
        <v>0</v>
      </c>
      <c r="BT149" s="22">
        <v>0</v>
      </c>
      <c r="BU149" s="22">
        <v>0</v>
      </c>
      <c r="BV149" s="22">
        <v>0.01</v>
      </c>
      <c r="BW149" s="22">
        <v>0</v>
      </c>
      <c r="BX149" s="22">
        <v>0</v>
      </c>
      <c r="BY149" s="22">
        <v>0</v>
      </c>
      <c r="BZ149" s="22">
        <v>0</v>
      </c>
      <c r="CA149" s="22">
        <v>0</v>
      </c>
      <c r="CB149" s="22">
        <v>48.29</v>
      </c>
      <c r="CC149" s="23"/>
      <c r="CD149" s="23"/>
      <c r="CE149" s="22">
        <v>5.97</v>
      </c>
      <c r="CG149" s="22">
        <v>0</v>
      </c>
      <c r="CH149" s="22">
        <v>0</v>
      </c>
      <c r="CI149" s="22">
        <v>0</v>
      </c>
      <c r="CJ149" s="22">
        <v>0</v>
      </c>
      <c r="CK149" s="22">
        <v>0</v>
      </c>
      <c r="CL149" s="22">
        <v>0</v>
      </c>
      <c r="CM149" s="22">
        <v>0</v>
      </c>
      <c r="CN149" s="22">
        <v>0</v>
      </c>
      <c r="CO149" s="22">
        <v>0</v>
      </c>
      <c r="CP149" s="22">
        <v>0</v>
      </c>
      <c r="CQ149" s="22">
        <v>0.38</v>
      </c>
    </row>
    <row r="150" spans="1:95" s="15" customFormat="1" ht="31.5" x14ac:dyDescent="0.25">
      <c r="A150" s="32" t="s">
        <v>171</v>
      </c>
      <c r="B150" s="17" t="s">
        <v>143</v>
      </c>
      <c r="C150" s="18" t="str">
        <f>"200,0"</f>
        <v>200,0</v>
      </c>
      <c r="D150" s="18">
        <v>0</v>
      </c>
      <c r="E150" s="18">
        <v>0</v>
      </c>
      <c r="F150" s="18">
        <v>0</v>
      </c>
      <c r="G150" s="18">
        <v>0</v>
      </c>
      <c r="H150" s="18">
        <v>22.33</v>
      </c>
      <c r="I150" s="18">
        <v>91.532499999999985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22.33</v>
      </c>
      <c r="P150" s="18">
        <v>0</v>
      </c>
      <c r="Q150" s="18">
        <v>0</v>
      </c>
      <c r="R150" s="18">
        <v>0</v>
      </c>
      <c r="S150" s="18">
        <v>0</v>
      </c>
      <c r="T150" s="18">
        <v>0</v>
      </c>
      <c r="U150" s="18">
        <v>0</v>
      </c>
      <c r="V150" s="18">
        <v>0</v>
      </c>
      <c r="W150" s="18">
        <v>0</v>
      </c>
      <c r="X150" s="18">
        <v>0</v>
      </c>
      <c r="Y150" s="18">
        <v>0</v>
      </c>
      <c r="Z150" s="18">
        <v>0</v>
      </c>
      <c r="AA150" s="18">
        <v>130</v>
      </c>
      <c r="AB150" s="18">
        <v>0</v>
      </c>
      <c r="AC150" s="18">
        <v>0</v>
      </c>
      <c r="AD150" s="18">
        <v>2.35</v>
      </c>
      <c r="AE150" s="18">
        <v>0.26</v>
      </c>
      <c r="AF150" s="18">
        <v>0.31</v>
      </c>
      <c r="AG150" s="18">
        <v>2.57</v>
      </c>
      <c r="AH150" s="18">
        <v>0</v>
      </c>
      <c r="AI150" s="18">
        <v>8.0399999999999991</v>
      </c>
      <c r="AJ150" s="15">
        <v>0</v>
      </c>
      <c r="AK150" s="15">
        <v>0</v>
      </c>
      <c r="AL150" s="15">
        <v>0</v>
      </c>
      <c r="AM150" s="15">
        <v>0</v>
      </c>
      <c r="AN150" s="15">
        <v>0</v>
      </c>
      <c r="AO150" s="15">
        <v>0</v>
      </c>
      <c r="AP150" s="15">
        <v>0</v>
      </c>
      <c r="AQ150" s="15">
        <v>0</v>
      </c>
      <c r="AR150" s="15">
        <v>0</v>
      </c>
      <c r="AS150" s="15">
        <v>0</v>
      </c>
      <c r="AT150" s="15">
        <v>0</v>
      </c>
      <c r="AU150" s="15">
        <v>0</v>
      </c>
      <c r="AV150" s="15">
        <v>0</v>
      </c>
      <c r="AW150" s="15">
        <v>0</v>
      </c>
      <c r="AX150" s="15">
        <v>0</v>
      </c>
      <c r="AY150" s="15">
        <v>0</v>
      </c>
      <c r="AZ150" s="15">
        <v>0</v>
      </c>
      <c r="BA150" s="15">
        <v>0</v>
      </c>
      <c r="BB150" s="15">
        <v>0</v>
      </c>
      <c r="BC150" s="15">
        <v>0</v>
      </c>
      <c r="BD150" s="15">
        <v>0</v>
      </c>
      <c r="BE150" s="15">
        <v>0</v>
      </c>
      <c r="BF150" s="15">
        <v>0</v>
      </c>
      <c r="BG150" s="15">
        <v>0</v>
      </c>
      <c r="BH150" s="15">
        <v>0</v>
      </c>
      <c r="BI150" s="15">
        <v>0</v>
      </c>
      <c r="BJ150" s="15">
        <v>0</v>
      </c>
      <c r="BK150" s="15">
        <v>0</v>
      </c>
      <c r="BL150" s="15">
        <v>0</v>
      </c>
      <c r="BM150" s="15">
        <v>0</v>
      </c>
      <c r="BN150" s="15">
        <v>0</v>
      </c>
      <c r="BO150" s="15">
        <v>0</v>
      </c>
      <c r="BP150" s="15">
        <v>0</v>
      </c>
      <c r="BQ150" s="15">
        <v>0</v>
      </c>
      <c r="BR150" s="15">
        <v>0</v>
      </c>
      <c r="BS150" s="15">
        <v>0</v>
      </c>
      <c r="BT150" s="15">
        <v>0</v>
      </c>
      <c r="BU150" s="15">
        <v>0</v>
      </c>
      <c r="BV150" s="15">
        <v>0</v>
      </c>
      <c r="BW150" s="15">
        <v>0</v>
      </c>
      <c r="BX150" s="15">
        <v>0</v>
      </c>
      <c r="BY150" s="15">
        <v>0</v>
      </c>
      <c r="BZ150" s="15">
        <v>0</v>
      </c>
      <c r="CA150" s="15">
        <v>0</v>
      </c>
      <c r="CB150" s="15">
        <v>181.5</v>
      </c>
      <c r="CC150" s="19"/>
      <c r="CD150" s="19"/>
      <c r="CE150" s="15">
        <v>130</v>
      </c>
      <c r="CG150" s="15">
        <v>0</v>
      </c>
      <c r="CH150" s="15">
        <v>0</v>
      </c>
      <c r="CI150" s="15">
        <v>0</v>
      </c>
      <c r="CJ150" s="15">
        <v>0</v>
      </c>
      <c r="CK150" s="15">
        <v>0</v>
      </c>
      <c r="CL150" s="15">
        <v>0</v>
      </c>
      <c r="CM150" s="15">
        <v>0</v>
      </c>
      <c r="CN150" s="15">
        <v>0</v>
      </c>
      <c r="CO150" s="15">
        <v>0</v>
      </c>
      <c r="CP150" s="15">
        <v>0</v>
      </c>
      <c r="CQ150" s="15">
        <v>0</v>
      </c>
    </row>
    <row r="151" spans="1:95" s="26" customFormat="1" x14ac:dyDescent="0.25">
      <c r="A151" s="33"/>
      <c r="B151" s="24" t="s">
        <v>106</v>
      </c>
      <c r="C151" s="25"/>
      <c r="D151" s="25">
        <v>23.1</v>
      </c>
      <c r="E151" s="25">
        <v>11.96</v>
      </c>
      <c r="F151" s="25">
        <v>19.95</v>
      </c>
      <c r="G151" s="25">
        <v>3.07</v>
      </c>
      <c r="H151" s="25">
        <v>95.03</v>
      </c>
      <c r="I151" s="25">
        <v>647.58000000000004</v>
      </c>
      <c r="J151" s="25">
        <v>8.2200000000000006</v>
      </c>
      <c r="K151" s="25">
        <v>0.12</v>
      </c>
      <c r="L151" s="25">
        <v>8.2200000000000006</v>
      </c>
      <c r="M151" s="25">
        <v>0</v>
      </c>
      <c r="N151" s="25">
        <v>2.96</v>
      </c>
      <c r="O151" s="25">
        <v>81.77</v>
      </c>
      <c r="P151" s="25">
        <v>10.3</v>
      </c>
      <c r="Q151" s="25">
        <v>0</v>
      </c>
      <c r="R151" s="25">
        <v>0</v>
      </c>
      <c r="S151" s="25">
        <v>0.16</v>
      </c>
      <c r="T151" s="25">
        <v>4.82</v>
      </c>
      <c r="U151" s="25">
        <v>811.01</v>
      </c>
      <c r="V151" s="25">
        <v>600.61</v>
      </c>
      <c r="W151" s="25">
        <v>40.17</v>
      </c>
      <c r="X151" s="25">
        <v>185.47</v>
      </c>
      <c r="Y151" s="25">
        <v>387.98</v>
      </c>
      <c r="Z151" s="25">
        <v>7.96</v>
      </c>
      <c r="AA151" s="25">
        <v>158.69999999999999</v>
      </c>
      <c r="AB151" s="25">
        <v>59.94</v>
      </c>
      <c r="AC151" s="25">
        <v>42.21</v>
      </c>
      <c r="AD151" s="25">
        <v>3.81</v>
      </c>
      <c r="AE151" s="25">
        <v>0.64</v>
      </c>
      <c r="AF151" s="25">
        <v>0.55000000000000004</v>
      </c>
      <c r="AG151" s="25">
        <v>8.51</v>
      </c>
      <c r="AH151" s="25">
        <v>12.93</v>
      </c>
      <c r="AI151" s="25">
        <v>8.24</v>
      </c>
      <c r="AJ151" s="26">
        <v>0</v>
      </c>
      <c r="AK151" s="26">
        <v>1158.8599999999999</v>
      </c>
      <c r="AL151" s="26">
        <v>889.25</v>
      </c>
      <c r="AM151" s="26">
        <v>1578.86</v>
      </c>
      <c r="AN151" s="26">
        <v>1460.08</v>
      </c>
      <c r="AO151" s="26">
        <v>551.25</v>
      </c>
      <c r="AP151" s="26">
        <v>851.06</v>
      </c>
      <c r="AQ151" s="26">
        <v>285.54000000000002</v>
      </c>
      <c r="AR151" s="26">
        <v>1007.19</v>
      </c>
      <c r="AS151" s="26">
        <v>1179.82</v>
      </c>
      <c r="AT151" s="26">
        <v>1594.9</v>
      </c>
      <c r="AU151" s="26">
        <v>2046.84</v>
      </c>
      <c r="AV151" s="26">
        <v>706.61</v>
      </c>
      <c r="AW151" s="26">
        <v>1198.76</v>
      </c>
      <c r="AX151" s="26">
        <v>3897.16</v>
      </c>
      <c r="AY151" s="26">
        <v>186.09</v>
      </c>
      <c r="AZ151" s="26">
        <v>872.95</v>
      </c>
      <c r="BA151" s="26">
        <v>1009.38</v>
      </c>
      <c r="BB151" s="26">
        <v>780.87</v>
      </c>
      <c r="BC151" s="26">
        <v>440.97</v>
      </c>
      <c r="BD151" s="26">
        <v>0.18</v>
      </c>
      <c r="BE151" s="26">
        <v>0.04</v>
      </c>
      <c r="BF151" s="26">
        <v>0.03</v>
      </c>
      <c r="BG151" s="26">
        <v>0.09</v>
      </c>
      <c r="BH151" s="26">
        <v>0.12</v>
      </c>
      <c r="BI151" s="26">
        <v>0.38</v>
      </c>
      <c r="BJ151" s="26">
        <v>0</v>
      </c>
      <c r="BK151" s="26">
        <v>1.61</v>
      </c>
      <c r="BL151" s="26">
        <v>0</v>
      </c>
      <c r="BM151" s="26">
        <v>0.39</v>
      </c>
      <c r="BN151" s="26">
        <v>0.01</v>
      </c>
      <c r="BO151" s="26">
        <v>0</v>
      </c>
      <c r="BP151" s="26">
        <v>0</v>
      </c>
      <c r="BQ151" s="26">
        <v>0</v>
      </c>
      <c r="BR151" s="26">
        <v>0.15</v>
      </c>
      <c r="BS151" s="26">
        <v>1.96</v>
      </c>
      <c r="BT151" s="26">
        <v>0.02</v>
      </c>
      <c r="BU151" s="26">
        <v>0</v>
      </c>
      <c r="BV151" s="26">
        <v>0.91</v>
      </c>
      <c r="BW151" s="26">
        <v>0.09</v>
      </c>
      <c r="BX151" s="26">
        <v>0</v>
      </c>
      <c r="BY151" s="26">
        <v>0</v>
      </c>
      <c r="BZ151" s="26">
        <v>0</v>
      </c>
      <c r="CA151" s="26">
        <v>0</v>
      </c>
      <c r="CB151" s="26">
        <v>377.9</v>
      </c>
      <c r="CC151" s="13"/>
      <c r="CD151" s="13">
        <f>$I$151/$I$162*100</f>
        <v>49.395504229563471</v>
      </c>
      <c r="CE151" s="26">
        <v>168.69</v>
      </c>
      <c r="CG151" s="26">
        <v>0</v>
      </c>
      <c r="CH151" s="26">
        <v>0</v>
      </c>
      <c r="CI151" s="26">
        <v>0</v>
      </c>
      <c r="CJ151" s="26">
        <v>0</v>
      </c>
      <c r="CK151" s="26">
        <v>0</v>
      </c>
      <c r="CL151" s="26">
        <v>0</v>
      </c>
      <c r="CM151" s="26">
        <v>0</v>
      </c>
      <c r="CN151" s="26">
        <v>0</v>
      </c>
      <c r="CO151" s="26">
        <v>0</v>
      </c>
      <c r="CP151" s="26">
        <v>0</v>
      </c>
      <c r="CQ151" s="26">
        <v>2.13</v>
      </c>
    </row>
    <row r="152" spans="1:95" x14ac:dyDescent="0.25">
      <c r="B152" s="16" t="s">
        <v>107</v>
      </c>
    </row>
    <row r="153" spans="1:95" s="22" customFormat="1" x14ac:dyDescent="0.25">
      <c r="A153" s="31" t="str">
        <f>"41, сб.2024"</f>
        <v>41, сб.2024</v>
      </c>
      <c r="B153" s="20" t="s">
        <v>108</v>
      </c>
      <c r="C153" s="21" t="str">
        <f>"60,0"</f>
        <v>60,0</v>
      </c>
      <c r="D153" s="21">
        <v>2.2000000000000002</v>
      </c>
      <c r="E153" s="21">
        <v>1.1200000000000001</v>
      </c>
      <c r="F153" s="21">
        <v>7</v>
      </c>
      <c r="G153" s="21">
        <v>0</v>
      </c>
      <c r="H153" s="21">
        <v>5.69</v>
      </c>
      <c r="I153" s="21">
        <v>92.726815019999975</v>
      </c>
      <c r="J153" s="21">
        <v>1.02</v>
      </c>
      <c r="K153" s="21">
        <v>3.9</v>
      </c>
      <c r="L153" s="21">
        <v>1.02</v>
      </c>
      <c r="M153" s="21">
        <v>0</v>
      </c>
      <c r="N153" s="21">
        <v>1.24</v>
      </c>
      <c r="O153" s="21">
        <v>3.35</v>
      </c>
      <c r="P153" s="21">
        <v>1.1000000000000001</v>
      </c>
      <c r="Q153" s="21">
        <v>0</v>
      </c>
      <c r="R153" s="21">
        <v>0</v>
      </c>
      <c r="S153" s="21">
        <v>0.09</v>
      </c>
      <c r="T153" s="21">
        <v>0.81</v>
      </c>
      <c r="U153" s="21">
        <v>120.05</v>
      </c>
      <c r="V153" s="21">
        <v>146.1</v>
      </c>
      <c r="W153" s="21">
        <v>13.52</v>
      </c>
      <c r="X153" s="21">
        <v>13.22</v>
      </c>
      <c r="Y153" s="21">
        <v>46.24</v>
      </c>
      <c r="Z153" s="21">
        <v>0.53</v>
      </c>
      <c r="AA153" s="21">
        <v>22.05</v>
      </c>
      <c r="AB153" s="21">
        <v>1181.5899999999999</v>
      </c>
      <c r="AC153" s="21">
        <v>257.42</v>
      </c>
      <c r="AD153" s="21">
        <v>2.78</v>
      </c>
      <c r="AE153" s="21">
        <v>0.06</v>
      </c>
      <c r="AF153" s="21">
        <v>0.08</v>
      </c>
      <c r="AG153" s="21">
        <v>0.49</v>
      </c>
      <c r="AH153" s="21">
        <v>1.1100000000000001</v>
      </c>
      <c r="AI153" s="21">
        <v>3.43</v>
      </c>
      <c r="AJ153" s="22">
        <v>0</v>
      </c>
      <c r="AK153" s="22">
        <v>72.61</v>
      </c>
      <c r="AL153" s="22">
        <v>56.34</v>
      </c>
      <c r="AM153" s="22">
        <v>99.97</v>
      </c>
      <c r="AN153" s="22">
        <v>83.64</v>
      </c>
      <c r="AO153" s="22">
        <v>38.340000000000003</v>
      </c>
      <c r="AP153" s="22">
        <v>57.17</v>
      </c>
      <c r="AQ153" s="22">
        <v>18.829999999999998</v>
      </c>
      <c r="AR153" s="22">
        <v>60.77</v>
      </c>
      <c r="AS153" s="22">
        <v>67.67</v>
      </c>
      <c r="AT153" s="22">
        <v>73.73</v>
      </c>
      <c r="AU153" s="22">
        <v>122.6</v>
      </c>
      <c r="AV153" s="22">
        <v>31.46</v>
      </c>
      <c r="AW153" s="22">
        <v>39.74</v>
      </c>
      <c r="AX153" s="22">
        <v>181.1</v>
      </c>
      <c r="AY153" s="22">
        <v>1.23</v>
      </c>
      <c r="AZ153" s="22">
        <v>38.08</v>
      </c>
      <c r="BA153" s="22">
        <v>85.32</v>
      </c>
      <c r="BB153" s="22">
        <v>43.88</v>
      </c>
      <c r="BC153" s="22">
        <v>27.11</v>
      </c>
      <c r="BD153" s="22">
        <v>0</v>
      </c>
      <c r="BE153" s="22">
        <v>0</v>
      </c>
      <c r="BF153" s="22">
        <v>0</v>
      </c>
      <c r="BG153" s="22">
        <v>0</v>
      </c>
      <c r="BH153" s="22">
        <v>0</v>
      </c>
      <c r="BI153" s="22">
        <v>0</v>
      </c>
      <c r="BJ153" s="22">
        <v>0</v>
      </c>
      <c r="BK153" s="22">
        <v>0.36</v>
      </c>
      <c r="BL153" s="22">
        <v>0</v>
      </c>
      <c r="BM153" s="22">
        <v>0.24</v>
      </c>
      <c r="BN153" s="22">
        <v>0.02</v>
      </c>
      <c r="BO153" s="22">
        <v>0.04</v>
      </c>
      <c r="BP153" s="22">
        <v>0</v>
      </c>
      <c r="BQ153" s="22">
        <v>0</v>
      </c>
      <c r="BR153" s="22">
        <v>0</v>
      </c>
      <c r="BS153" s="22">
        <v>1.39</v>
      </c>
      <c r="BT153" s="22">
        <v>0</v>
      </c>
      <c r="BU153" s="22">
        <v>0</v>
      </c>
      <c r="BV153" s="22">
        <v>3.47</v>
      </c>
      <c r="BW153" s="22">
        <v>0</v>
      </c>
      <c r="BX153" s="22">
        <v>0</v>
      </c>
      <c r="BY153" s="22">
        <v>0</v>
      </c>
      <c r="BZ153" s="22">
        <v>0</v>
      </c>
      <c r="CA153" s="22">
        <v>0</v>
      </c>
      <c r="CB153" s="22">
        <v>42.62</v>
      </c>
      <c r="CC153" s="23"/>
      <c r="CD153" s="23"/>
      <c r="CE153" s="22">
        <v>218.98</v>
      </c>
      <c r="CG153" s="22">
        <v>0</v>
      </c>
      <c r="CH153" s="22">
        <v>0</v>
      </c>
      <c r="CI153" s="22">
        <v>0</v>
      </c>
      <c r="CJ153" s="22">
        <v>0</v>
      </c>
      <c r="CK153" s="22">
        <v>0</v>
      </c>
      <c r="CL153" s="22">
        <v>0</v>
      </c>
      <c r="CM153" s="22">
        <v>0</v>
      </c>
      <c r="CN153" s="22">
        <v>0</v>
      </c>
      <c r="CO153" s="22">
        <v>0</v>
      </c>
      <c r="CP153" s="22">
        <v>0</v>
      </c>
      <c r="CQ153" s="22">
        <v>0.18</v>
      </c>
    </row>
    <row r="154" spans="1:95" s="22" customFormat="1" ht="31.5" x14ac:dyDescent="0.25">
      <c r="A154" s="31" t="str">
        <f>"58, сб.2024"</f>
        <v>58, сб.2024</v>
      </c>
      <c r="B154" s="20" t="s">
        <v>109</v>
      </c>
      <c r="C154" s="21" t="str">
        <f>"200,0"</f>
        <v>200,0</v>
      </c>
      <c r="D154" s="21">
        <v>1.61</v>
      </c>
      <c r="E154" s="21">
        <v>0.22</v>
      </c>
      <c r="F154" s="21">
        <v>4.9400000000000004</v>
      </c>
      <c r="G154" s="21">
        <v>0</v>
      </c>
      <c r="H154" s="21">
        <v>12</v>
      </c>
      <c r="I154" s="21">
        <v>94.921793599999987</v>
      </c>
      <c r="J154" s="21">
        <v>3.11</v>
      </c>
      <c r="K154" s="21">
        <v>0.1</v>
      </c>
      <c r="L154" s="21">
        <v>3.11</v>
      </c>
      <c r="M154" s="21">
        <v>0</v>
      </c>
      <c r="N154" s="21">
        <v>7.91</v>
      </c>
      <c r="O154" s="21">
        <v>2.37</v>
      </c>
      <c r="P154" s="21">
        <v>1.71</v>
      </c>
      <c r="Q154" s="21">
        <v>0</v>
      </c>
      <c r="R154" s="21">
        <v>0</v>
      </c>
      <c r="S154" s="21">
        <v>0.28000000000000003</v>
      </c>
      <c r="T154" s="21">
        <v>1.0900000000000001</v>
      </c>
      <c r="U154" s="21">
        <v>79.31</v>
      </c>
      <c r="V154" s="21">
        <v>289.92</v>
      </c>
      <c r="W154" s="21">
        <v>33.409999999999997</v>
      </c>
      <c r="X154" s="21">
        <v>18.43</v>
      </c>
      <c r="Y154" s="21">
        <v>41.38</v>
      </c>
      <c r="Z154" s="21">
        <v>0.88</v>
      </c>
      <c r="AA154" s="21">
        <v>35.6</v>
      </c>
      <c r="AB154" s="21">
        <v>932.11</v>
      </c>
      <c r="AC154" s="21">
        <v>208.2</v>
      </c>
      <c r="AD154" s="21">
        <v>0.21</v>
      </c>
      <c r="AE154" s="21">
        <v>0.04</v>
      </c>
      <c r="AF154" s="21">
        <v>0.05</v>
      </c>
      <c r="AG154" s="21">
        <v>0.46</v>
      </c>
      <c r="AH154" s="21">
        <v>0.81</v>
      </c>
      <c r="AI154" s="21">
        <v>6.39</v>
      </c>
      <c r="AJ154" s="22">
        <v>0</v>
      </c>
      <c r="AK154" s="22">
        <v>34.03</v>
      </c>
      <c r="AL154" s="22">
        <v>36.659999999999997</v>
      </c>
      <c r="AM154" s="22">
        <v>44.18</v>
      </c>
      <c r="AN154" s="22">
        <v>51.91</v>
      </c>
      <c r="AO154" s="22">
        <v>12.43</v>
      </c>
      <c r="AP154" s="22">
        <v>33.64</v>
      </c>
      <c r="AQ154" s="22">
        <v>10.47</v>
      </c>
      <c r="AR154" s="22">
        <v>32.770000000000003</v>
      </c>
      <c r="AS154" s="22">
        <v>37.4</v>
      </c>
      <c r="AT154" s="22">
        <v>65.16</v>
      </c>
      <c r="AU154" s="22">
        <v>152.81</v>
      </c>
      <c r="AV154" s="22">
        <v>12.95</v>
      </c>
      <c r="AW154" s="22">
        <v>28.58</v>
      </c>
      <c r="AX154" s="22">
        <v>185.47</v>
      </c>
      <c r="AY154" s="22">
        <v>0</v>
      </c>
      <c r="AZ154" s="22">
        <v>32.229999999999997</v>
      </c>
      <c r="BA154" s="22">
        <v>37.159999999999997</v>
      </c>
      <c r="BB154" s="22">
        <v>30.66</v>
      </c>
      <c r="BC154" s="22">
        <v>11.06</v>
      </c>
      <c r="BD154" s="22">
        <v>0.15</v>
      </c>
      <c r="BE154" s="22">
        <v>0.03</v>
      </c>
      <c r="BF154" s="22">
        <v>0.03</v>
      </c>
      <c r="BG154" s="22">
        <v>7.0000000000000007E-2</v>
      </c>
      <c r="BH154" s="22">
        <v>0.09</v>
      </c>
      <c r="BI154" s="22">
        <v>0.31</v>
      </c>
      <c r="BJ154" s="22">
        <v>0</v>
      </c>
      <c r="BK154" s="22">
        <v>0.98</v>
      </c>
      <c r="BL154" s="22">
        <v>0</v>
      </c>
      <c r="BM154" s="22">
        <v>0.3</v>
      </c>
      <c r="BN154" s="22">
        <v>0</v>
      </c>
      <c r="BO154" s="22">
        <v>0</v>
      </c>
      <c r="BP154" s="22">
        <v>0</v>
      </c>
      <c r="BQ154" s="22">
        <v>0</v>
      </c>
      <c r="BR154" s="22">
        <v>0.11</v>
      </c>
      <c r="BS154" s="22">
        <v>0.92</v>
      </c>
      <c r="BT154" s="22">
        <v>0</v>
      </c>
      <c r="BU154" s="22">
        <v>0</v>
      </c>
      <c r="BV154" s="22">
        <v>0.05</v>
      </c>
      <c r="BW154" s="22">
        <v>0</v>
      </c>
      <c r="BX154" s="22">
        <v>0</v>
      </c>
      <c r="BY154" s="22">
        <v>0</v>
      </c>
      <c r="BZ154" s="22">
        <v>0</v>
      </c>
      <c r="CA154" s="22">
        <v>0</v>
      </c>
      <c r="CB154" s="22">
        <v>236.74</v>
      </c>
      <c r="CC154" s="23"/>
      <c r="CD154" s="23"/>
      <c r="CE154" s="22">
        <v>190.95</v>
      </c>
      <c r="CG154" s="22">
        <v>0</v>
      </c>
      <c r="CH154" s="22">
        <v>0</v>
      </c>
      <c r="CI154" s="22">
        <v>0</v>
      </c>
      <c r="CJ154" s="22">
        <v>0</v>
      </c>
      <c r="CK154" s="22">
        <v>0</v>
      </c>
      <c r="CL154" s="22">
        <v>0</v>
      </c>
      <c r="CM154" s="22">
        <v>0</v>
      </c>
      <c r="CN154" s="22">
        <v>0</v>
      </c>
      <c r="CO154" s="22">
        <v>0</v>
      </c>
      <c r="CP154" s="22">
        <v>2.4</v>
      </c>
      <c r="CQ154" s="22">
        <v>0.24</v>
      </c>
    </row>
    <row r="155" spans="1:95" s="22" customFormat="1" x14ac:dyDescent="0.25">
      <c r="A155" s="31" t="str">
        <f>"144, сб. 2024"</f>
        <v>144, сб. 2024</v>
      </c>
      <c r="B155" s="20" t="s">
        <v>144</v>
      </c>
      <c r="C155" s="21" t="str">
        <f>"150,0"</f>
        <v>150,0</v>
      </c>
      <c r="D155" s="21">
        <v>2.88</v>
      </c>
      <c r="E155" s="21">
        <v>0.02</v>
      </c>
      <c r="F155" s="21">
        <v>3.59</v>
      </c>
      <c r="G155" s="21">
        <v>0.56999999999999995</v>
      </c>
      <c r="H155" s="21">
        <v>23.84</v>
      </c>
      <c r="I155" s="21">
        <v>138.0494048780489</v>
      </c>
      <c r="J155" s="21">
        <v>2.11</v>
      </c>
      <c r="K155" s="21">
        <v>0.09</v>
      </c>
      <c r="L155" s="21">
        <v>1.96</v>
      </c>
      <c r="M155" s="21">
        <v>0</v>
      </c>
      <c r="N155" s="21">
        <v>1.6</v>
      </c>
      <c r="O155" s="21">
        <v>20.350000000000001</v>
      </c>
      <c r="P155" s="21">
        <v>1.9</v>
      </c>
      <c r="Q155" s="21">
        <v>0</v>
      </c>
      <c r="R155" s="21">
        <v>0</v>
      </c>
      <c r="S155" s="21">
        <v>0.3</v>
      </c>
      <c r="T155" s="21">
        <v>2.1800000000000002</v>
      </c>
      <c r="U155" s="21">
        <v>154.61000000000001</v>
      </c>
      <c r="V155" s="21">
        <v>685.51</v>
      </c>
      <c r="W155" s="21">
        <v>15.7</v>
      </c>
      <c r="X155" s="21">
        <v>31.3</v>
      </c>
      <c r="Y155" s="21">
        <v>79.72</v>
      </c>
      <c r="Z155" s="21">
        <v>1.24</v>
      </c>
      <c r="AA155" s="21">
        <v>21.59</v>
      </c>
      <c r="AB155" s="21">
        <v>39.53</v>
      </c>
      <c r="AC155" s="21">
        <v>28.41</v>
      </c>
      <c r="AD155" s="21">
        <v>0.19</v>
      </c>
      <c r="AE155" s="21">
        <v>0.13</v>
      </c>
      <c r="AF155" s="21">
        <v>0.09</v>
      </c>
      <c r="AG155" s="21">
        <v>1.47</v>
      </c>
      <c r="AH155" s="21">
        <v>2.72</v>
      </c>
      <c r="AI155" s="21">
        <v>6.03</v>
      </c>
      <c r="AJ155" s="22">
        <v>0</v>
      </c>
      <c r="AK155" s="22">
        <v>36.75</v>
      </c>
      <c r="AL155" s="22">
        <v>58.19</v>
      </c>
      <c r="AM155" s="22">
        <v>73.319999999999993</v>
      </c>
      <c r="AN155" s="22">
        <v>86.94</v>
      </c>
      <c r="AO155" s="22">
        <v>14.72</v>
      </c>
      <c r="AP155" s="22">
        <v>58.38</v>
      </c>
      <c r="AQ155" s="22">
        <v>29.63</v>
      </c>
      <c r="AR155" s="22">
        <v>59.66</v>
      </c>
      <c r="AS155" s="22">
        <v>83.86</v>
      </c>
      <c r="AT155" s="22">
        <v>229.7</v>
      </c>
      <c r="AU155" s="22">
        <v>101.55</v>
      </c>
      <c r="AV155" s="22">
        <v>20.85</v>
      </c>
      <c r="AW155" s="22">
        <v>59.26</v>
      </c>
      <c r="AX155" s="22">
        <v>318.29000000000002</v>
      </c>
      <c r="AY155" s="22">
        <v>0</v>
      </c>
      <c r="AZ155" s="22">
        <v>44.06</v>
      </c>
      <c r="BA155" s="22">
        <v>39.909999999999997</v>
      </c>
      <c r="BB155" s="22">
        <v>43.91</v>
      </c>
      <c r="BC155" s="22">
        <v>18.829999999999998</v>
      </c>
      <c r="BD155" s="22">
        <v>0.14000000000000001</v>
      </c>
      <c r="BE155" s="22">
        <v>0.03</v>
      </c>
      <c r="BF155" s="22">
        <v>0.03</v>
      </c>
      <c r="BG155" s="22">
        <v>7.0000000000000007E-2</v>
      </c>
      <c r="BH155" s="22">
        <v>0.09</v>
      </c>
      <c r="BI155" s="22">
        <v>0.28999999999999998</v>
      </c>
      <c r="BJ155" s="22">
        <v>0</v>
      </c>
      <c r="BK155" s="22">
        <v>1</v>
      </c>
      <c r="BL155" s="22">
        <v>0</v>
      </c>
      <c r="BM155" s="22">
        <v>0.3</v>
      </c>
      <c r="BN155" s="22">
        <v>0</v>
      </c>
      <c r="BO155" s="22">
        <v>0</v>
      </c>
      <c r="BP155" s="22">
        <v>0</v>
      </c>
      <c r="BQ155" s="22">
        <v>0</v>
      </c>
      <c r="BR155" s="22">
        <v>0.11</v>
      </c>
      <c r="BS155" s="22">
        <v>1.06</v>
      </c>
      <c r="BT155" s="22">
        <v>0</v>
      </c>
      <c r="BU155" s="22">
        <v>0</v>
      </c>
      <c r="BV155" s="22">
        <v>0.15</v>
      </c>
      <c r="BW155" s="22">
        <v>0</v>
      </c>
      <c r="BX155" s="22">
        <v>0</v>
      </c>
      <c r="BY155" s="22">
        <v>0</v>
      </c>
      <c r="BZ155" s="22">
        <v>0</v>
      </c>
      <c r="CA155" s="22">
        <v>0</v>
      </c>
      <c r="CB155" s="22">
        <v>119.06</v>
      </c>
      <c r="CC155" s="23"/>
      <c r="CD155" s="23"/>
      <c r="CE155" s="22">
        <v>28.17</v>
      </c>
      <c r="CG155" s="22">
        <v>0</v>
      </c>
      <c r="CH155" s="22">
        <v>0</v>
      </c>
      <c r="CI155" s="22">
        <v>0</v>
      </c>
      <c r="CJ155" s="22">
        <v>0</v>
      </c>
      <c r="CK155" s="22">
        <v>0</v>
      </c>
      <c r="CL155" s="22">
        <v>0</v>
      </c>
      <c r="CM155" s="22">
        <v>0</v>
      </c>
      <c r="CN155" s="22">
        <v>0</v>
      </c>
      <c r="CO155" s="22">
        <v>0</v>
      </c>
      <c r="CP155" s="22">
        <v>0</v>
      </c>
      <c r="CQ155" s="22">
        <v>0.51</v>
      </c>
    </row>
    <row r="156" spans="1:95" s="22" customFormat="1" x14ac:dyDescent="0.25">
      <c r="A156" s="31" t="str">
        <f>"136, сб. 2024"</f>
        <v>136, сб. 2024</v>
      </c>
      <c r="B156" s="20" t="s">
        <v>103</v>
      </c>
      <c r="C156" s="21" t="str">
        <f>"50,0"</f>
        <v>50,0</v>
      </c>
      <c r="D156" s="21">
        <v>7.57</v>
      </c>
      <c r="E156" s="21">
        <v>6.28</v>
      </c>
      <c r="F156" s="21">
        <v>10.87</v>
      </c>
      <c r="G156" s="21">
        <v>0.08</v>
      </c>
      <c r="H156" s="21">
        <v>8.1</v>
      </c>
      <c r="I156" s="21">
        <v>160.31338500000001</v>
      </c>
      <c r="J156" s="21">
        <v>4.46</v>
      </c>
      <c r="K156" s="21">
        <v>0.18</v>
      </c>
      <c r="L156" s="21">
        <v>0</v>
      </c>
      <c r="M156" s="21">
        <v>0</v>
      </c>
      <c r="N156" s="21">
        <v>0.21</v>
      </c>
      <c r="O156" s="21">
        <v>7.38</v>
      </c>
      <c r="P156" s="21">
        <v>0.51</v>
      </c>
      <c r="Q156" s="21">
        <v>0</v>
      </c>
      <c r="R156" s="21">
        <v>0</v>
      </c>
      <c r="S156" s="21">
        <v>0.03</v>
      </c>
      <c r="T156" s="21">
        <v>0.92</v>
      </c>
      <c r="U156" s="21">
        <v>236.37</v>
      </c>
      <c r="V156" s="21">
        <v>78.55</v>
      </c>
      <c r="W156" s="21">
        <v>9.49</v>
      </c>
      <c r="X156" s="21">
        <v>9.07</v>
      </c>
      <c r="Y156" s="21">
        <v>65.150000000000006</v>
      </c>
      <c r="Z156" s="21">
        <v>0.74</v>
      </c>
      <c r="AA156" s="21">
        <v>36.950000000000003</v>
      </c>
      <c r="AB156" s="21">
        <v>13.44</v>
      </c>
      <c r="AC156" s="21">
        <v>46.77</v>
      </c>
      <c r="AD156" s="21">
        <v>0.36</v>
      </c>
      <c r="AE156" s="21">
        <v>0.03</v>
      </c>
      <c r="AF156" s="21">
        <v>0.05</v>
      </c>
      <c r="AG156" s="21">
        <v>2.4900000000000002</v>
      </c>
      <c r="AH156" s="21">
        <v>4.91</v>
      </c>
      <c r="AI156" s="21">
        <v>0.2</v>
      </c>
      <c r="AJ156" s="22">
        <v>0</v>
      </c>
      <c r="AK156" s="22">
        <v>0.74</v>
      </c>
      <c r="AL156" s="22">
        <v>0.71</v>
      </c>
      <c r="AM156" s="22">
        <v>1.34</v>
      </c>
      <c r="AN156" s="22">
        <v>0.8</v>
      </c>
      <c r="AO156" s="22">
        <v>0.31</v>
      </c>
      <c r="AP156" s="22">
        <v>0.86</v>
      </c>
      <c r="AQ156" s="22">
        <v>0.77</v>
      </c>
      <c r="AR156" s="22">
        <v>0.74</v>
      </c>
      <c r="AS156" s="22">
        <v>0.63</v>
      </c>
      <c r="AT156" s="22">
        <v>0.46</v>
      </c>
      <c r="AU156" s="22">
        <v>1.03</v>
      </c>
      <c r="AV156" s="22">
        <v>0.63</v>
      </c>
      <c r="AW156" s="22">
        <v>0.43</v>
      </c>
      <c r="AX156" s="22">
        <v>2.54</v>
      </c>
      <c r="AY156" s="22">
        <v>0</v>
      </c>
      <c r="AZ156" s="22">
        <v>0.86</v>
      </c>
      <c r="BA156" s="22">
        <v>0.97</v>
      </c>
      <c r="BB156" s="22">
        <v>0.74</v>
      </c>
      <c r="BC156" s="22">
        <v>0.17</v>
      </c>
      <c r="BD156" s="22">
        <v>0.11</v>
      </c>
      <c r="BE156" s="22">
        <v>0.02</v>
      </c>
      <c r="BF156" s="22">
        <v>0.02</v>
      </c>
      <c r="BG156" s="22">
        <v>0.05</v>
      </c>
      <c r="BH156" s="22">
        <v>7.0000000000000007E-2</v>
      </c>
      <c r="BI156" s="22">
        <v>0.22</v>
      </c>
      <c r="BJ156" s="22">
        <v>0</v>
      </c>
      <c r="BK156" s="22">
        <v>0.7</v>
      </c>
      <c r="BL156" s="22">
        <v>0</v>
      </c>
      <c r="BM156" s="22">
        <v>0.21</v>
      </c>
      <c r="BN156" s="22">
        <v>0</v>
      </c>
      <c r="BO156" s="22">
        <v>0</v>
      </c>
      <c r="BP156" s="22">
        <v>0</v>
      </c>
      <c r="BQ156" s="22">
        <v>0.02</v>
      </c>
      <c r="BR156" s="22">
        <v>0.08</v>
      </c>
      <c r="BS156" s="22">
        <v>0.65</v>
      </c>
      <c r="BT156" s="22">
        <v>0</v>
      </c>
      <c r="BU156" s="22">
        <v>0</v>
      </c>
      <c r="BV156" s="22">
        <v>0.02</v>
      </c>
      <c r="BW156" s="22">
        <v>0</v>
      </c>
      <c r="BX156" s="22">
        <v>0</v>
      </c>
      <c r="BY156" s="22">
        <v>0</v>
      </c>
      <c r="BZ156" s="22">
        <v>0</v>
      </c>
      <c r="CA156" s="22">
        <v>0</v>
      </c>
      <c r="CB156" s="22">
        <v>40.39</v>
      </c>
      <c r="CC156" s="23"/>
      <c r="CD156" s="23"/>
      <c r="CE156" s="22">
        <v>39.19</v>
      </c>
      <c r="CG156" s="22">
        <v>0</v>
      </c>
      <c r="CH156" s="22">
        <v>0</v>
      </c>
      <c r="CI156" s="22">
        <v>0</v>
      </c>
      <c r="CJ156" s="22">
        <v>0</v>
      </c>
      <c r="CK156" s="22">
        <v>0</v>
      </c>
      <c r="CL156" s="22">
        <v>0</v>
      </c>
      <c r="CM156" s="22">
        <v>0</v>
      </c>
      <c r="CN156" s="22">
        <v>0</v>
      </c>
      <c r="CO156" s="22">
        <v>0</v>
      </c>
      <c r="CP156" s="22">
        <v>0</v>
      </c>
      <c r="CQ156" s="22">
        <v>0.5</v>
      </c>
    </row>
    <row r="157" spans="1:95" s="22" customFormat="1" x14ac:dyDescent="0.25">
      <c r="A157" s="31" t="str">
        <f>"248, сб. 2024"</f>
        <v>248, сб. 2024</v>
      </c>
      <c r="B157" s="20" t="s">
        <v>104</v>
      </c>
      <c r="C157" s="21" t="str">
        <f>"40,0"</f>
        <v>40,0</v>
      </c>
      <c r="D157" s="21">
        <v>0.49</v>
      </c>
      <c r="E157" s="21">
        <v>0.01</v>
      </c>
      <c r="F157" s="21">
        <v>1.77</v>
      </c>
      <c r="G157" s="21">
        <v>0.03</v>
      </c>
      <c r="H157" s="21">
        <v>2.88</v>
      </c>
      <c r="I157" s="21">
        <v>29.214385800000002</v>
      </c>
      <c r="J157" s="21">
        <v>1.29</v>
      </c>
      <c r="K157" s="21">
        <v>0.06</v>
      </c>
      <c r="L157" s="21">
        <v>0</v>
      </c>
      <c r="M157" s="21">
        <v>0</v>
      </c>
      <c r="N157" s="21">
        <v>1.52</v>
      </c>
      <c r="O157" s="21">
        <v>1.17</v>
      </c>
      <c r="P157" s="21">
        <v>0.19</v>
      </c>
      <c r="Q157" s="21">
        <v>0</v>
      </c>
      <c r="R157" s="21">
        <v>0</v>
      </c>
      <c r="S157" s="21">
        <v>0.14000000000000001</v>
      </c>
      <c r="T157" s="21">
        <v>0.6</v>
      </c>
      <c r="U157" s="21">
        <v>156.44</v>
      </c>
      <c r="V157" s="21">
        <v>50.87</v>
      </c>
      <c r="W157" s="21">
        <v>3.62</v>
      </c>
      <c r="X157" s="21">
        <v>3.65</v>
      </c>
      <c r="Y157" s="21">
        <v>6.87</v>
      </c>
      <c r="Z157" s="21">
        <v>0.17</v>
      </c>
      <c r="AA157" s="21">
        <v>8.5</v>
      </c>
      <c r="AB157" s="21">
        <v>318.33999999999997</v>
      </c>
      <c r="AC157" s="21">
        <v>80.47</v>
      </c>
      <c r="AD157" s="21">
        <v>0.12</v>
      </c>
      <c r="AE157" s="21">
        <v>0.01</v>
      </c>
      <c r="AF157" s="21">
        <v>0.01</v>
      </c>
      <c r="AG157" s="21">
        <v>0.12</v>
      </c>
      <c r="AH157" s="21">
        <v>0.23</v>
      </c>
      <c r="AI157" s="21">
        <v>1.0900000000000001</v>
      </c>
      <c r="AJ157" s="22">
        <v>0</v>
      </c>
      <c r="AK157" s="22">
        <v>9.5299999999999994</v>
      </c>
      <c r="AL157" s="22">
        <v>8.6300000000000008</v>
      </c>
      <c r="AM157" s="22">
        <v>15.69</v>
      </c>
      <c r="AN157" s="22">
        <v>5.72</v>
      </c>
      <c r="AO157" s="22">
        <v>3.04</v>
      </c>
      <c r="AP157" s="22">
        <v>6.66</v>
      </c>
      <c r="AQ157" s="22">
        <v>2.48</v>
      </c>
      <c r="AR157" s="22">
        <v>9.75</v>
      </c>
      <c r="AS157" s="22">
        <v>7.16</v>
      </c>
      <c r="AT157" s="22">
        <v>8.06</v>
      </c>
      <c r="AU157" s="22">
        <v>9.61</v>
      </c>
      <c r="AV157" s="22">
        <v>4.2</v>
      </c>
      <c r="AW157" s="22">
        <v>6.92</v>
      </c>
      <c r="AX157" s="22">
        <v>59.42</v>
      </c>
      <c r="AY157" s="22">
        <v>0</v>
      </c>
      <c r="AZ157" s="22">
        <v>17.77</v>
      </c>
      <c r="BA157" s="22">
        <v>9.9700000000000006</v>
      </c>
      <c r="BB157" s="22">
        <v>5.22</v>
      </c>
      <c r="BC157" s="22">
        <v>3.79</v>
      </c>
      <c r="BD157" s="22">
        <v>0.08</v>
      </c>
      <c r="BE157" s="22">
        <v>0.02</v>
      </c>
      <c r="BF157" s="22">
        <v>0.02</v>
      </c>
      <c r="BG157" s="22">
        <v>0.04</v>
      </c>
      <c r="BH157" s="22">
        <v>0.05</v>
      </c>
      <c r="BI157" s="22">
        <v>0.17</v>
      </c>
      <c r="BJ157" s="22">
        <v>0</v>
      </c>
      <c r="BK157" s="22">
        <v>0.52</v>
      </c>
      <c r="BL157" s="22">
        <v>0</v>
      </c>
      <c r="BM157" s="22">
        <v>0.16</v>
      </c>
      <c r="BN157" s="22">
        <v>0</v>
      </c>
      <c r="BO157" s="22">
        <v>0</v>
      </c>
      <c r="BP157" s="22">
        <v>0</v>
      </c>
      <c r="BQ157" s="22">
        <v>0.02</v>
      </c>
      <c r="BR157" s="22">
        <v>0.06</v>
      </c>
      <c r="BS157" s="22">
        <v>0.48</v>
      </c>
      <c r="BT157" s="22">
        <v>0</v>
      </c>
      <c r="BU157" s="22">
        <v>0</v>
      </c>
      <c r="BV157" s="22">
        <v>0.03</v>
      </c>
      <c r="BW157" s="22">
        <v>0</v>
      </c>
      <c r="BX157" s="22">
        <v>0</v>
      </c>
      <c r="BY157" s="22">
        <v>0</v>
      </c>
      <c r="BZ157" s="22">
        <v>0</v>
      </c>
      <c r="CA157" s="22">
        <v>0</v>
      </c>
      <c r="CB157" s="22">
        <v>43.36</v>
      </c>
      <c r="CC157" s="23"/>
      <c r="CD157" s="23"/>
      <c r="CE157" s="22">
        <v>61.55</v>
      </c>
      <c r="CG157" s="22">
        <v>0</v>
      </c>
      <c r="CH157" s="22">
        <v>0</v>
      </c>
      <c r="CI157" s="22">
        <v>0</v>
      </c>
      <c r="CJ157" s="22">
        <v>0</v>
      </c>
      <c r="CK157" s="22">
        <v>0</v>
      </c>
      <c r="CL157" s="22">
        <v>0</v>
      </c>
      <c r="CM157" s="22">
        <v>0</v>
      </c>
      <c r="CN157" s="22">
        <v>0</v>
      </c>
      <c r="CO157" s="22">
        <v>0</v>
      </c>
      <c r="CP157" s="22">
        <v>0.4</v>
      </c>
      <c r="CQ157" s="22">
        <v>0.4</v>
      </c>
    </row>
    <row r="158" spans="1:95" s="22" customFormat="1" x14ac:dyDescent="0.25">
      <c r="A158" s="31" t="str">
        <f>"302, сб. 2024"</f>
        <v>302, сб. 2024</v>
      </c>
      <c r="B158" s="20" t="s">
        <v>118</v>
      </c>
      <c r="C158" s="21" t="str">
        <f>"200,0"</f>
        <v>200,0</v>
      </c>
      <c r="D158" s="21">
        <v>0.25</v>
      </c>
      <c r="E158" s="21">
        <v>0</v>
      </c>
      <c r="F158" s="21">
        <v>0.05</v>
      </c>
      <c r="G158" s="21">
        <v>0.01</v>
      </c>
      <c r="H158" s="21">
        <v>9.5399999999999991</v>
      </c>
      <c r="I158" s="21">
        <v>38.475580000000001</v>
      </c>
      <c r="J158" s="21">
        <v>0</v>
      </c>
      <c r="K158" s="21">
        <v>0</v>
      </c>
      <c r="L158" s="21">
        <v>0</v>
      </c>
      <c r="M158" s="21">
        <v>0</v>
      </c>
      <c r="N158" s="21">
        <v>9.31</v>
      </c>
      <c r="O158" s="21">
        <v>0</v>
      </c>
      <c r="P158" s="21">
        <v>0.23</v>
      </c>
      <c r="Q158" s="21">
        <v>0</v>
      </c>
      <c r="R158" s="21">
        <v>0</v>
      </c>
      <c r="S158" s="21">
        <v>0.4</v>
      </c>
      <c r="T158" s="21">
        <v>0.1</v>
      </c>
      <c r="U158" s="21">
        <v>0.87</v>
      </c>
      <c r="V158" s="21">
        <v>10.3</v>
      </c>
      <c r="W158" s="21">
        <v>2.73</v>
      </c>
      <c r="X158" s="21">
        <v>0.73</v>
      </c>
      <c r="Y158" s="21">
        <v>1.34</v>
      </c>
      <c r="Z158" s="21">
        <v>0.06</v>
      </c>
      <c r="AA158" s="21">
        <v>0</v>
      </c>
      <c r="AB158" s="21">
        <v>0.56000000000000005</v>
      </c>
      <c r="AC158" s="21">
        <v>0.14000000000000001</v>
      </c>
      <c r="AD158" s="21">
        <v>0.01</v>
      </c>
      <c r="AE158" s="21">
        <v>0</v>
      </c>
      <c r="AF158" s="21">
        <v>0</v>
      </c>
      <c r="AG158" s="21">
        <v>0.01</v>
      </c>
      <c r="AH158" s="21">
        <v>0.01</v>
      </c>
      <c r="AI158" s="21">
        <v>1.1200000000000001</v>
      </c>
      <c r="AJ158" s="22">
        <v>0</v>
      </c>
      <c r="AK158" s="22">
        <v>0</v>
      </c>
      <c r="AL158" s="22">
        <v>0</v>
      </c>
      <c r="AM158" s="22">
        <v>0</v>
      </c>
      <c r="AN158" s="22">
        <v>0</v>
      </c>
      <c r="AO158" s="22">
        <v>0</v>
      </c>
      <c r="AP158" s="22">
        <v>0</v>
      </c>
      <c r="AQ158" s="22">
        <v>0</v>
      </c>
      <c r="AR158" s="22">
        <v>0</v>
      </c>
      <c r="AS158" s="22">
        <v>0</v>
      </c>
      <c r="AT158" s="22">
        <v>0</v>
      </c>
      <c r="AU158" s="22">
        <v>0</v>
      </c>
      <c r="AV158" s="22">
        <v>0</v>
      </c>
      <c r="AW158" s="22">
        <v>0</v>
      </c>
      <c r="AX158" s="22">
        <v>0</v>
      </c>
      <c r="AY158" s="22">
        <v>0</v>
      </c>
      <c r="AZ158" s="22">
        <v>0</v>
      </c>
      <c r="BA158" s="22">
        <v>0</v>
      </c>
      <c r="BB158" s="22">
        <v>0</v>
      </c>
      <c r="BC158" s="22">
        <v>0</v>
      </c>
      <c r="BD158" s="22">
        <v>0</v>
      </c>
      <c r="BE158" s="22">
        <v>0</v>
      </c>
      <c r="BF158" s="22">
        <v>0</v>
      </c>
      <c r="BG158" s="22">
        <v>0</v>
      </c>
      <c r="BH158" s="22">
        <v>0</v>
      </c>
      <c r="BI158" s="22">
        <v>0</v>
      </c>
      <c r="BJ158" s="22">
        <v>0</v>
      </c>
      <c r="BK158" s="22">
        <v>0</v>
      </c>
      <c r="BL158" s="22">
        <v>0</v>
      </c>
      <c r="BM158" s="22">
        <v>0</v>
      </c>
      <c r="BN158" s="22">
        <v>0</v>
      </c>
      <c r="BO158" s="22">
        <v>0</v>
      </c>
      <c r="BP158" s="22">
        <v>0</v>
      </c>
      <c r="BQ158" s="22">
        <v>0</v>
      </c>
      <c r="BR158" s="22">
        <v>0</v>
      </c>
      <c r="BS158" s="22">
        <v>0</v>
      </c>
      <c r="BT158" s="22">
        <v>0</v>
      </c>
      <c r="BU158" s="22">
        <v>0</v>
      </c>
      <c r="BV158" s="22">
        <v>0</v>
      </c>
      <c r="BW158" s="22">
        <v>0</v>
      </c>
      <c r="BX158" s="22">
        <v>0</v>
      </c>
      <c r="BY158" s="22">
        <v>0</v>
      </c>
      <c r="BZ158" s="22">
        <v>0</v>
      </c>
      <c r="CA158" s="22">
        <v>0</v>
      </c>
      <c r="CB158" s="22">
        <v>189.24</v>
      </c>
      <c r="CC158" s="23"/>
      <c r="CD158" s="23"/>
      <c r="CE158" s="22">
        <v>0.09</v>
      </c>
      <c r="CG158" s="22">
        <v>0</v>
      </c>
      <c r="CH158" s="22">
        <v>0</v>
      </c>
      <c r="CI158" s="22">
        <v>0</v>
      </c>
      <c r="CJ158" s="22">
        <v>0</v>
      </c>
      <c r="CK158" s="22">
        <v>0</v>
      </c>
      <c r="CL158" s="22">
        <v>0</v>
      </c>
      <c r="CM158" s="22">
        <v>0</v>
      </c>
      <c r="CN158" s="22">
        <v>0</v>
      </c>
      <c r="CO158" s="22">
        <v>0</v>
      </c>
      <c r="CP158" s="22">
        <v>10</v>
      </c>
      <c r="CQ158" s="22">
        <v>0</v>
      </c>
    </row>
    <row r="159" spans="1:95" s="22" customFormat="1" x14ac:dyDescent="0.25">
      <c r="A159" s="31" t="str">
        <f>"1.5, сб. 2024"</f>
        <v>1.5, сб. 2024</v>
      </c>
      <c r="B159" s="20" t="s">
        <v>100</v>
      </c>
      <c r="C159" s="21" t="str">
        <f>"25,0"</f>
        <v>25,0</v>
      </c>
      <c r="D159" s="21">
        <v>1.98</v>
      </c>
      <c r="E159" s="21">
        <v>0</v>
      </c>
      <c r="F159" s="21">
        <v>0.25</v>
      </c>
      <c r="G159" s="21">
        <v>0</v>
      </c>
      <c r="H159" s="21">
        <v>12.9</v>
      </c>
      <c r="I159" s="21">
        <v>61.374999999999993</v>
      </c>
      <c r="J159" s="21">
        <v>0.05</v>
      </c>
      <c r="K159" s="21">
        <v>0</v>
      </c>
      <c r="L159" s="21">
        <v>0.05</v>
      </c>
      <c r="M159" s="21">
        <v>0</v>
      </c>
      <c r="N159" s="21">
        <v>0.53</v>
      </c>
      <c r="O159" s="21">
        <v>11.55</v>
      </c>
      <c r="P159" s="21">
        <v>0.83</v>
      </c>
      <c r="Q159" s="21">
        <v>0</v>
      </c>
      <c r="R159" s="21">
        <v>0</v>
      </c>
      <c r="S159" s="21">
        <v>0.08</v>
      </c>
      <c r="T159" s="21">
        <v>0.38</v>
      </c>
      <c r="U159" s="21">
        <v>0</v>
      </c>
      <c r="V159" s="21">
        <v>33.25</v>
      </c>
      <c r="W159" s="21">
        <v>5.75</v>
      </c>
      <c r="X159" s="21">
        <v>8.25</v>
      </c>
      <c r="Y159" s="21">
        <v>21.75</v>
      </c>
      <c r="Z159" s="21">
        <v>0.5</v>
      </c>
      <c r="AA159" s="21">
        <v>0</v>
      </c>
      <c r="AB159" s="21">
        <v>0</v>
      </c>
      <c r="AC159" s="21">
        <v>0</v>
      </c>
      <c r="AD159" s="21">
        <v>0.33</v>
      </c>
      <c r="AE159" s="21">
        <v>0.04</v>
      </c>
      <c r="AF159" s="21">
        <v>0.02</v>
      </c>
      <c r="AG159" s="21">
        <v>0.4</v>
      </c>
      <c r="AH159" s="21">
        <v>0.78</v>
      </c>
      <c r="AI159" s="21">
        <v>0</v>
      </c>
      <c r="AJ159" s="22">
        <v>0</v>
      </c>
      <c r="AK159" s="22">
        <v>0</v>
      </c>
      <c r="AL159" s="22">
        <v>0</v>
      </c>
      <c r="AM159" s="22">
        <v>0</v>
      </c>
      <c r="AN159" s="22">
        <v>0</v>
      </c>
      <c r="AO159" s="22">
        <v>0</v>
      </c>
      <c r="AP159" s="22">
        <v>0</v>
      </c>
      <c r="AQ159" s="22">
        <v>0</v>
      </c>
      <c r="AR159" s="22">
        <v>0</v>
      </c>
      <c r="AS159" s="22">
        <v>0</v>
      </c>
      <c r="AT159" s="22">
        <v>0</v>
      </c>
      <c r="AU159" s="22">
        <v>0</v>
      </c>
      <c r="AV159" s="22">
        <v>0</v>
      </c>
      <c r="AW159" s="22">
        <v>0</v>
      </c>
      <c r="AX159" s="22">
        <v>0</v>
      </c>
      <c r="AY159" s="22">
        <v>0</v>
      </c>
      <c r="AZ159" s="22">
        <v>0</v>
      </c>
      <c r="BA159" s="22">
        <v>0</v>
      </c>
      <c r="BB159" s="22">
        <v>0</v>
      </c>
      <c r="BC159" s="22">
        <v>0</v>
      </c>
      <c r="BD159" s="22">
        <v>0</v>
      </c>
      <c r="BE159" s="22">
        <v>0</v>
      </c>
      <c r="BF159" s="22">
        <v>0</v>
      </c>
      <c r="BG159" s="22">
        <v>0</v>
      </c>
      <c r="BH159" s="22">
        <v>0</v>
      </c>
      <c r="BI159" s="22">
        <v>0</v>
      </c>
      <c r="BJ159" s="22">
        <v>0</v>
      </c>
      <c r="BK159" s="22">
        <v>0</v>
      </c>
      <c r="BL159" s="22">
        <v>0</v>
      </c>
      <c r="BM159" s="22">
        <v>0</v>
      </c>
      <c r="BN159" s="22">
        <v>0</v>
      </c>
      <c r="BO159" s="22">
        <v>0</v>
      </c>
      <c r="BP159" s="22">
        <v>0</v>
      </c>
      <c r="BQ159" s="22">
        <v>0</v>
      </c>
      <c r="BR159" s="22">
        <v>0</v>
      </c>
      <c r="BS159" s="22">
        <v>0</v>
      </c>
      <c r="BT159" s="22">
        <v>0</v>
      </c>
      <c r="BU159" s="22">
        <v>0</v>
      </c>
      <c r="BV159" s="22">
        <v>0</v>
      </c>
      <c r="BW159" s="22">
        <v>0</v>
      </c>
      <c r="BX159" s="22">
        <v>0</v>
      </c>
      <c r="BY159" s="22">
        <v>0</v>
      </c>
      <c r="BZ159" s="22">
        <v>0</v>
      </c>
      <c r="CA159" s="22">
        <v>0</v>
      </c>
      <c r="CB159" s="22">
        <v>9.43</v>
      </c>
      <c r="CC159" s="23"/>
      <c r="CD159" s="23"/>
      <c r="CE159" s="22">
        <v>0</v>
      </c>
      <c r="CG159" s="22">
        <v>0</v>
      </c>
      <c r="CH159" s="22">
        <v>0</v>
      </c>
      <c r="CI159" s="22">
        <v>0</v>
      </c>
      <c r="CJ159" s="22">
        <v>0</v>
      </c>
      <c r="CK159" s="22">
        <v>0</v>
      </c>
      <c r="CL159" s="22">
        <v>0</v>
      </c>
      <c r="CM159" s="22">
        <v>0</v>
      </c>
      <c r="CN159" s="22">
        <v>0</v>
      </c>
      <c r="CO159" s="22">
        <v>0</v>
      </c>
      <c r="CP159" s="22">
        <v>0</v>
      </c>
      <c r="CQ159" s="22">
        <v>0</v>
      </c>
    </row>
    <row r="160" spans="1:95" s="15" customFormat="1" x14ac:dyDescent="0.25">
      <c r="A160" s="32" t="str">
        <f>"ТТК"</f>
        <v>ТТК</v>
      </c>
      <c r="B160" s="17" t="s">
        <v>113</v>
      </c>
      <c r="C160" s="18" t="str">
        <f>"25,0"</f>
        <v>25,0</v>
      </c>
      <c r="D160" s="18">
        <v>1.65</v>
      </c>
      <c r="E160" s="18">
        <v>0</v>
      </c>
      <c r="F160" s="18">
        <v>0.3</v>
      </c>
      <c r="G160" s="18">
        <v>0</v>
      </c>
      <c r="H160" s="18">
        <v>10.43</v>
      </c>
      <c r="I160" s="18">
        <v>48.344999999999999</v>
      </c>
      <c r="J160" s="18">
        <v>0.05</v>
      </c>
      <c r="K160" s="18">
        <v>0</v>
      </c>
      <c r="L160" s="18">
        <v>0.05</v>
      </c>
      <c r="M160" s="18">
        <v>0</v>
      </c>
      <c r="N160" s="18">
        <v>0.3</v>
      </c>
      <c r="O160" s="18">
        <v>8.0500000000000007</v>
      </c>
      <c r="P160" s="18">
        <v>2.08</v>
      </c>
      <c r="Q160" s="18">
        <v>0</v>
      </c>
      <c r="R160" s="18">
        <v>0</v>
      </c>
      <c r="S160" s="18">
        <v>0.25</v>
      </c>
      <c r="T160" s="18">
        <v>0.63</v>
      </c>
      <c r="U160" s="18">
        <v>0</v>
      </c>
      <c r="V160" s="18">
        <v>61.25</v>
      </c>
      <c r="W160" s="18">
        <v>8.75</v>
      </c>
      <c r="X160" s="18">
        <v>11.75</v>
      </c>
      <c r="Y160" s="18">
        <v>39.5</v>
      </c>
      <c r="Z160" s="18">
        <v>0.98</v>
      </c>
      <c r="AA160" s="18">
        <v>0</v>
      </c>
      <c r="AB160" s="18">
        <v>1.25</v>
      </c>
      <c r="AC160" s="18">
        <v>0.25</v>
      </c>
      <c r="AD160" s="18">
        <v>0.35</v>
      </c>
      <c r="AE160" s="18">
        <v>0.05</v>
      </c>
      <c r="AF160" s="18">
        <v>0.02</v>
      </c>
      <c r="AG160" s="18">
        <v>0.18</v>
      </c>
      <c r="AH160" s="18">
        <v>0.5</v>
      </c>
      <c r="AI160" s="18">
        <v>0</v>
      </c>
      <c r="AJ160" s="15">
        <v>0</v>
      </c>
      <c r="AK160" s="15">
        <v>80.5</v>
      </c>
      <c r="AL160" s="15">
        <v>62</v>
      </c>
      <c r="AM160" s="15">
        <v>106.75</v>
      </c>
      <c r="AN160" s="15">
        <v>55.75</v>
      </c>
      <c r="AO160" s="15">
        <v>23.25</v>
      </c>
      <c r="AP160" s="15">
        <v>49.5</v>
      </c>
      <c r="AQ160" s="15">
        <v>20</v>
      </c>
      <c r="AR160" s="15">
        <v>92.75</v>
      </c>
      <c r="AS160" s="15">
        <v>74.25</v>
      </c>
      <c r="AT160" s="15">
        <v>72.75</v>
      </c>
      <c r="AU160" s="15">
        <v>116</v>
      </c>
      <c r="AV160" s="15">
        <v>31</v>
      </c>
      <c r="AW160" s="15">
        <v>77.5</v>
      </c>
      <c r="AX160" s="15">
        <v>382.25</v>
      </c>
      <c r="AY160" s="15">
        <v>0</v>
      </c>
      <c r="AZ160" s="15">
        <v>131.5</v>
      </c>
      <c r="BA160" s="15">
        <v>72.75</v>
      </c>
      <c r="BB160" s="15">
        <v>45</v>
      </c>
      <c r="BC160" s="15">
        <v>32.5</v>
      </c>
      <c r="BD160" s="15">
        <v>0</v>
      </c>
      <c r="BE160" s="15">
        <v>0</v>
      </c>
      <c r="BF160" s="15">
        <v>0</v>
      </c>
      <c r="BG160" s="15">
        <v>0</v>
      </c>
      <c r="BH160" s="15">
        <v>0</v>
      </c>
      <c r="BI160" s="15">
        <v>0</v>
      </c>
      <c r="BJ160" s="15">
        <v>0</v>
      </c>
      <c r="BK160" s="15">
        <v>0.04</v>
      </c>
      <c r="BL160" s="15">
        <v>0</v>
      </c>
      <c r="BM160" s="15">
        <v>0</v>
      </c>
      <c r="BN160" s="15">
        <v>0.01</v>
      </c>
      <c r="BO160" s="15">
        <v>0</v>
      </c>
      <c r="BP160" s="15">
        <v>0</v>
      </c>
      <c r="BQ160" s="15">
        <v>0</v>
      </c>
      <c r="BR160" s="15">
        <v>0</v>
      </c>
      <c r="BS160" s="15">
        <v>0.03</v>
      </c>
      <c r="BT160" s="15">
        <v>0</v>
      </c>
      <c r="BU160" s="15">
        <v>0</v>
      </c>
      <c r="BV160" s="15">
        <v>0.12</v>
      </c>
      <c r="BW160" s="15">
        <v>0.02</v>
      </c>
      <c r="BX160" s="15">
        <v>0</v>
      </c>
      <c r="BY160" s="15">
        <v>0</v>
      </c>
      <c r="BZ160" s="15">
        <v>0</v>
      </c>
      <c r="CA160" s="15">
        <v>0</v>
      </c>
      <c r="CB160" s="15">
        <v>11.75</v>
      </c>
      <c r="CC160" s="19"/>
      <c r="CD160" s="19"/>
      <c r="CE160" s="15">
        <v>0.21</v>
      </c>
      <c r="CG160" s="15">
        <v>0</v>
      </c>
      <c r="CH160" s="15">
        <v>0</v>
      </c>
      <c r="CI160" s="15">
        <v>0</v>
      </c>
      <c r="CJ160" s="15">
        <v>0</v>
      </c>
      <c r="CK160" s="15">
        <v>0</v>
      </c>
      <c r="CL160" s="15">
        <v>0</v>
      </c>
      <c r="CM160" s="15">
        <v>0</v>
      </c>
      <c r="CN160" s="15">
        <v>0</v>
      </c>
      <c r="CO160" s="15">
        <v>0</v>
      </c>
      <c r="CP160" s="15">
        <v>0</v>
      </c>
      <c r="CQ160" s="15">
        <v>0</v>
      </c>
    </row>
    <row r="161" spans="1:95" s="26" customFormat="1" x14ac:dyDescent="0.25">
      <c r="A161" s="33"/>
      <c r="B161" s="24" t="s">
        <v>114</v>
      </c>
      <c r="C161" s="25"/>
      <c r="D161" s="25">
        <v>19.25</v>
      </c>
      <c r="E161" s="25">
        <v>7.65</v>
      </c>
      <c r="F161" s="25">
        <v>28.77</v>
      </c>
      <c r="G161" s="25">
        <v>0.69</v>
      </c>
      <c r="H161" s="25">
        <v>85.37</v>
      </c>
      <c r="I161" s="25">
        <v>663.42</v>
      </c>
      <c r="J161" s="25">
        <v>12.09</v>
      </c>
      <c r="K161" s="25">
        <v>4.33</v>
      </c>
      <c r="L161" s="25">
        <v>6.19</v>
      </c>
      <c r="M161" s="25">
        <v>0</v>
      </c>
      <c r="N161" s="25">
        <v>22.61</v>
      </c>
      <c r="O161" s="25">
        <v>54.22</v>
      </c>
      <c r="P161" s="25">
        <v>8.5399999999999991</v>
      </c>
      <c r="Q161" s="25">
        <v>0</v>
      </c>
      <c r="R161" s="25">
        <v>0</v>
      </c>
      <c r="S161" s="25">
        <v>1.56</v>
      </c>
      <c r="T161" s="25">
        <v>6.69</v>
      </c>
      <c r="U161" s="25">
        <v>747.64</v>
      </c>
      <c r="V161" s="25">
        <v>1355.75</v>
      </c>
      <c r="W161" s="25">
        <v>92.97</v>
      </c>
      <c r="X161" s="25">
        <v>96.41</v>
      </c>
      <c r="Y161" s="25">
        <v>301.95</v>
      </c>
      <c r="Z161" s="25">
        <v>5.09</v>
      </c>
      <c r="AA161" s="25">
        <v>124.68</v>
      </c>
      <c r="AB161" s="25">
        <v>2486.8200000000002</v>
      </c>
      <c r="AC161" s="25">
        <v>621.66999999999996</v>
      </c>
      <c r="AD161" s="25">
        <v>4.3499999999999996</v>
      </c>
      <c r="AE161" s="25">
        <v>0.35</v>
      </c>
      <c r="AF161" s="25">
        <v>0.31</v>
      </c>
      <c r="AG161" s="25">
        <v>5.61</v>
      </c>
      <c r="AH161" s="25">
        <v>11.07</v>
      </c>
      <c r="AI161" s="25">
        <v>18.25</v>
      </c>
      <c r="AJ161" s="26">
        <v>0</v>
      </c>
      <c r="AK161" s="26">
        <v>234.16</v>
      </c>
      <c r="AL161" s="26">
        <v>222.53</v>
      </c>
      <c r="AM161" s="26">
        <v>341.25</v>
      </c>
      <c r="AN161" s="26">
        <v>284.76</v>
      </c>
      <c r="AO161" s="26">
        <v>92.1</v>
      </c>
      <c r="AP161" s="26">
        <v>206.2</v>
      </c>
      <c r="AQ161" s="26">
        <v>82.18</v>
      </c>
      <c r="AR161" s="26">
        <v>256.44</v>
      </c>
      <c r="AS161" s="26">
        <v>270.97000000000003</v>
      </c>
      <c r="AT161" s="26">
        <v>449.85</v>
      </c>
      <c r="AU161" s="26">
        <v>503.6</v>
      </c>
      <c r="AV161" s="26">
        <v>101.09</v>
      </c>
      <c r="AW161" s="26">
        <v>212.42</v>
      </c>
      <c r="AX161" s="26">
        <v>1129.07</v>
      </c>
      <c r="AY161" s="26">
        <v>1.23</v>
      </c>
      <c r="AZ161" s="26">
        <v>264.49</v>
      </c>
      <c r="BA161" s="26">
        <v>246.08</v>
      </c>
      <c r="BB161" s="26">
        <v>169.41</v>
      </c>
      <c r="BC161" s="26">
        <v>93.46</v>
      </c>
      <c r="BD161" s="26">
        <v>0.47</v>
      </c>
      <c r="BE161" s="26">
        <v>0.1</v>
      </c>
      <c r="BF161" s="26">
        <v>0.09</v>
      </c>
      <c r="BG161" s="26">
        <v>0.24</v>
      </c>
      <c r="BH161" s="26">
        <v>0.3</v>
      </c>
      <c r="BI161" s="26">
        <v>0.99</v>
      </c>
      <c r="BJ161" s="26">
        <v>0</v>
      </c>
      <c r="BK161" s="26">
        <v>3.6</v>
      </c>
      <c r="BL161" s="26">
        <v>0</v>
      </c>
      <c r="BM161" s="26">
        <v>1.21</v>
      </c>
      <c r="BN161" s="26">
        <v>0.02</v>
      </c>
      <c r="BO161" s="26">
        <v>0.04</v>
      </c>
      <c r="BP161" s="26">
        <v>0</v>
      </c>
      <c r="BQ161" s="26">
        <v>0.04</v>
      </c>
      <c r="BR161" s="26">
        <v>0.37</v>
      </c>
      <c r="BS161" s="26">
        <v>4.53</v>
      </c>
      <c r="BT161" s="26">
        <v>0</v>
      </c>
      <c r="BU161" s="26">
        <v>0</v>
      </c>
      <c r="BV161" s="26">
        <v>3.84</v>
      </c>
      <c r="BW161" s="26">
        <v>0.03</v>
      </c>
      <c r="BX161" s="26">
        <v>0</v>
      </c>
      <c r="BY161" s="26">
        <v>0</v>
      </c>
      <c r="BZ161" s="26">
        <v>0</v>
      </c>
      <c r="CA161" s="26">
        <v>0</v>
      </c>
      <c r="CB161" s="26">
        <v>692.59</v>
      </c>
      <c r="CC161" s="13"/>
      <c r="CD161" s="13">
        <f>$I$161/$I$162*100</f>
        <v>50.603732999748289</v>
      </c>
      <c r="CE161" s="26">
        <v>539.15</v>
      </c>
      <c r="CG161" s="26">
        <v>0</v>
      </c>
      <c r="CH161" s="26">
        <v>0</v>
      </c>
      <c r="CI161" s="26">
        <v>0</v>
      </c>
      <c r="CJ161" s="26">
        <v>0</v>
      </c>
      <c r="CK161" s="26">
        <v>0</v>
      </c>
      <c r="CL161" s="26">
        <v>0</v>
      </c>
      <c r="CM161" s="26">
        <v>0</v>
      </c>
      <c r="CN161" s="26">
        <v>0</v>
      </c>
      <c r="CO161" s="26">
        <v>0</v>
      </c>
      <c r="CP161" s="26">
        <v>12.8</v>
      </c>
      <c r="CQ161" s="26">
        <v>1.83</v>
      </c>
    </row>
    <row r="162" spans="1:95" s="26" customFormat="1" x14ac:dyDescent="0.25">
      <c r="A162" s="33"/>
      <c r="B162" s="24" t="s">
        <v>115</v>
      </c>
      <c r="C162" s="25"/>
      <c r="D162" s="25">
        <v>42.35</v>
      </c>
      <c r="E162" s="25">
        <v>19.61</v>
      </c>
      <c r="F162" s="25">
        <v>48.72</v>
      </c>
      <c r="G162" s="25">
        <v>3.77</v>
      </c>
      <c r="H162" s="25">
        <v>180.4</v>
      </c>
      <c r="I162" s="25">
        <v>1311.01</v>
      </c>
      <c r="J162" s="25">
        <v>20.32</v>
      </c>
      <c r="K162" s="25">
        <v>4.46</v>
      </c>
      <c r="L162" s="25">
        <v>14.41</v>
      </c>
      <c r="M162" s="25">
        <v>0</v>
      </c>
      <c r="N162" s="25">
        <v>25.57</v>
      </c>
      <c r="O162" s="25">
        <v>135.99</v>
      </c>
      <c r="P162" s="25">
        <v>18.84</v>
      </c>
      <c r="Q162" s="25">
        <v>0</v>
      </c>
      <c r="R162" s="25">
        <v>0</v>
      </c>
      <c r="S162" s="25">
        <v>1.72</v>
      </c>
      <c r="T162" s="25">
        <v>11.51</v>
      </c>
      <c r="U162" s="25">
        <v>1558.65</v>
      </c>
      <c r="V162" s="25">
        <v>1956.36</v>
      </c>
      <c r="W162" s="25">
        <v>133.13999999999999</v>
      </c>
      <c r="X162" s="25">
        <v>281.88</v>
      </c>
      <c r="Y162" s="25">
        <v>689.93</v>
      </c>
      <c r="Z162" s="25">
        <v>13.05</v>
      </c>
      <c r="AA162" s="25">
        <v>283.39</v>
      </c>
      <c r="AB162" s="25">
        <v>2546.7600000000002</v>
      </c>
      <c r="AC162" s="25">
        <v>663.88</v>
      </c>
      <c r="AD162" s="25">
        <v>8.15</v>
      </c>
      <c r="AE162" s="25">
        <v>0.99</v>
      </c>
      <c r="AF162" s="25">
        <v>0.86</v>
      </c>
      <c r="AG162" s="25">
        <v>14.13</v>
      </c>
      <c r="AH162" s="25">
        <v>24</v>
      </c>
      <c r="AI162" s="25">
        <v>26.49</v>
      </c>
      <c r="AJ162" s="26">
        <v>0</v>
      </c>
      <c r="AK162" s="26">
        <v>1393.02</v>
      </c>
      <c r="AL162" s="26">
        <v>1111.77</v>
      </c>
      <c r="AM162" s="26">
        <v>1920.11</v>
      </c>
      <c r="AN162" s="26">
        <v>1744.84</v>
      </c>
      <c r="AO162" s="26">
        <v>643.35</v>
      </c>
      <c r="AP162" s="26">
        <v>1057.26</v>
      </c>
      <c r="AQ162" s="26">
        <v>367.72</v>
      </c>
      <c r="AR162" s="26">
        <v>1263.6300000000001</v>
      </c>
      <c r="AS162" s="26">
        <v>1450.79</v>
      </c>
      <c r="AT162" s="26">
        <v>2044.75</v>
      </c>
      <c r="AU162" s="26">
        <v>2550.4299999999998</v>
      </c>
      <c r="AV162" s="26">
        <v>807.7</v>
      </c>
      <c r="AW162" s="26">
        <v>1411.19</v>
      </c>
      <c r="AX162" s="26">
        <v>5026.2299999999996</v>
      </c>
      <c r="AY162" s="26">
        <v>187.32</v>
      </c>
      <c r="AZ162" s="26">
        <v>1137.43</v>
      </c>
      <c r="BA162" s="26">
        <v>1255.47</v>
      </c>
      <c r="BB162" s="26">
        <v>950.28</v>
      </c>
      <c r="BC162" s="26">
        <v>534.41999999999996</v>
      </c>
      <c r="BD162" s="26">
        <v>0.65</v>
      </c>
      <c r="BE162" s="26">
        <v>0.14000000000000001</v>
      </c>
      <c r="BF162" s="26">
        <v>0.12</v>
      </c>
      <c r="BG162" s="26">
        <v>0.33</v>
      </c>
      <c r="BH162" s="26">
        <v>0.42</v>
      </c>
      <c r="BI162" s="26">
        <v>1.37</v>
      </c>
      <c r="BJ162" s="26">
        <v>0</v>
      </c>
      <c r="BK162" s="26">
        <v>5.21</v>
      </c>
      <c r="BL162" s="26">
        <v>0</v>
      </c>
      <c r="BM162" s="26">
        <v>1.6</v>
      </c>
      <c r="BN162" s="26">
        <v>0.03</v>
      </c>
      <c r="BO162" s="26">
        <v>0.04</v>
      </c>
      <c r="BP162" s="26">
        <v>0</v>
      </c>
      <c r="BQ162" s="26">
        <v>0.04</v>
      </c>
      <c r="BR162" s="26">
        <v>0.52</v>
      </c>
      <c r="BS162" s="26">
        <v>6.49</v>
      </c>
      <c r="BT162" s="26">
        <v>0.02</v>
      </c>
      <c r="BU162" s="26">
        <v>0</v>
      </c>
      <c r="BV162" s="26">
        <v>4.75</v>
      </c>
      <c r="BW162" s="26">
        <v>0.12</v>
      </c>
      <c r="BX162" s="26">
        <v>0</v>
      </c>
      <c r="BY162" s="26">
        <v>0</v>
      </c>
      <c r="BZ162" s="26">
        <v>0</v>
      </c>
      <c r="CA162" s="26">
        <v>0</v>
      </c>
      <c r="CB162" s="26">
        <v>1070.48</v>
      </c>
      <c r="CC162" s="13"/>
      <c r="CD162" s="13"/>
      <c r="CE162" s="26">
        <v>707.85</v>
      </c>
      <c r="CG162" s="26">
        <v>0</v>
      </c>
      <c r="CH162" s="26">
        <v>0</v>
      </c>
      <c r="CI162" s="26">
        <v>0</v>
      </c>
      <c r="CJ162" s="26">
        <v>0</v>
      </c>
      <c r="CK162" s="26">
        <v>0</v>
      </c>
      <c r="CL162" s="26">
        <v>0</v>
      </c>
      <c r="CM162" s="26">
        <v>0</v>
      </c>
      <c r="CN162" s="26">
        <v>0</v>
      </c>
      <c r="CO162" s="26">
        <v>0</v>
      </c>
      <c r="CP162" s="26">
        <v>12.8</v>
      </c>
      <c r="CQ162" s="26">
        <v>3.96</v>
      </c>
    </row>
    <row r="166" spans="1:95" x14ac:dyDescent="0.25">
      <c r="F166" s="9" t="s">
        <v>168</v>
      </c>
    </row>
    <row r="167" spans="1:95" ht="29.25" customHeight="1" x14ac:dyDescent="0.25">
      <c r="A167" s="42" t="s">
        <v>94</v>
      </c>
      <c r="B167" s="39" t="s">
        <v>95</v>
      </c>
      <c r="C167" s="39" t="s">
        <v>73</v>
      </c>
      <c r="D167" s="35" t="s">
        <v>0</v>
      </c>
      <c r="E167" s="36"/>
      <c r="F167" s="35" t="s">
        <v>1</v>
      </c>
      <c r="G167" s="36"/>
      <c r="H167" s="39" t="s">
        <v>74</v>
      </c>
      <c r="I167" s="39" t="s">
        <v>96</v>
      </c>
      <c r="J167" s="10" t="s">
        <v>2</v>
      </c>
      <c r="K167" s="10" t="s">
        <v>3</v>
      </c>
      <c r="L167" s="10" t="s">
        <v>65</v>
      </c>
      <c r="M167" s="10" t="s">
        <v>4</v>
      </c>
      <c r="N167" s="10" t="s">
        <v>5</v>
      </c>
      <c r="O167" s="10" t="s">
        <v>6</v>
      </c>
      <c r="P167" s="10" t="s">
        <v>7</v>
      </c>
      <c r="Q167" s="10" t="s">
        <v>8</v>
      </c>
      <c r="R167" s="10" t="s">
        <v>9</v>
      </c>
      <c r="S167" s="10" t="s">
        <v>10</v>
      </c>
      <c r="T167" s="10" t="s">
        <v>11</v>
      </c>
      <c r="U167" s="10" t="s">
        <v>12</v>
      </c>
      <c r="V167" s="10" t="s">
        <v>13</v>
      </c>
      <c r="W167" s="39" t="s">
        <v>70</v>
      </c>
      <c r="X167" s="39"/>
      <c r="Y167" s="39"/>
      <c r="Z167" s="39"/>
      <c r="AA167" s="14" t="s">
        <v>69</v>
      </c>
      <c r="AB167" s="14"/>
      <c r="AC167" s="14"/>
      <c r="AD167" s="14"/>
      <c r="AE167" s="14"/>
      <c r="AF167" s="14"/>
      <c r="AG167" s="14"/>
      <c r="AH167" s="14"/>
      <c r="AI167" s="39" t="s">
        <v>79</v>
      </c>
      <c r="AJ167" s="15" t="s">
        <v>21</v>
      </c>
      <c r="AK167" s="15" t="s">
        <v>22</v>
      </c>
      <c r="AL167" s="15" t="s">
        <v>23</v>
      </c>
      <c r="AM167" s="15" t="s">
        <v>24</v>
      </c>
      <c r="AN167" s="15" t="s">
        <v>25</v>
      </c>
      <c r="AO167" s="15" t="s">
        <v>26</v>
      </c>
      <c r="AP167" s="15" t="s">
        <v>27</v>
      </c>
      <c r="AQ167" s="15" t="s">
        <v>28</v>
      </c>
      <c r="AR167" s="15" t="s">
        <v>29</v>
      </c>
      <c r="AS167" s="15" t="s">
        <v>30</v>
      </c>
      <c r="AT167" s="15" t="s">
        <v>31</v>
      </c>
      <c r="AU167" s="15" t="s">
        <v>32</v>
      </c>
      <c r="AV167" s="15" t="s">
        <v>33</v>
      </c>
      <c r="AW167" s="15" t="s">
        <v>34</v>
      </c>
      <c r="AX167" s="15" t="s">
        <v>35</v>
      </c>
      <c r="AY167" s="15" t="s">
        <v>36</v>
      </c>
      <c r="AZ167" s="15" t="s">
        <v>37</v>
      </c>
      <c r="BA167" s="15" t="s">
        <v>38</v>
      </c>
      <c r="BB167" s="15" t="s">
        <v>39</v>
      </c>
      <c r="BC167" s="15" t="s">
        <v>40</v>
      </c>
      <c r="BD167" s="15" t="s">
        <v>41</v>
      </c>
      <c r="BE167" s="15" t="s">
        <v>42</v>
      </c>
      <c r="BF167" s="15" t="s">
        <v>43</v>
      </c>
      <c r="BG167" s="15" t="s">
        <v>44</v>
      </c>
      <c r="BH167" s="15" t="s">
        <v>45</v>
      </c>
      <c r="BI167" s="15" t="s">
        <v>46</v>
      </c>
      <c r="BJ167" s="15" t="s">
        <v>47</v>
      </c>
      <c r="BK167" s="15" t="s">
        <v>48</v>
      </c>
      <c r="BL167" s="15" t="s">
        <v>49</v>
      </c>
      <c r="BM167" s="15" t="s">
        <v>50</v>
      </c>
      <c r="BN167" s="15" t="s">
        <v>51</v>
      </c>
      <c r="BO167" s="15" t="s">
        <v>52</v>
      </c>
      <c r="BP167" s="15" t="s">
        <v>53</v>
      </c>
      <c r="BQ167" s="15" t="s">
        <v>54</v>
      </c>
      <c r="BR167" s="15" t="s">
        <v>55</v>
      </c>
      <c r="BS167" s="15" t="s">
        <v>56</v>
      </c>
      <c r="BT167" s="15" t="s">
        <v>57</v>
      </c>
      <c r="BU167" s="15" t="s">
        <v>58</v>
      </c>
      <c r="BV167" s="15" t="s">
        <v>59</v>
      </c>
      <c r="BW167" s="15" t="s">
        <v>60</v>
      </c>
      <c r="BX167" s="15" t="s">
        <v>61</v>
      </c>
      <c r="BY167" s="15" t="s">
        <v>62</v>
      </c>
      <c r="BZ167" s="15" t="s">
        <v>63</v>
      </c>
      <c r="CA167" s="15" t="s">
        <v>64</v>
      </c>
      <c r="CB167" s="15"/>
      <c r="CC167" s="39" t="s">
        <v>80</v>
      </c>
      <c r="CD167" s="39" t="s">
        <v>81</v>
      </c>
      <c r="CE167" s="39"/>
      <c r="CF167" s="39"/>
      <c r="CG167" s="39" t="s">
        <v>82</v>
      </c>
      <c r="CH167" s="39" t="s">
        <v>83</v>
      </c>
      <c r="CI167" s="39" t="s">
        <v>84</v>
      </c>
      <c r="CJ167" s="39" t="s">
        <v>85</v>
      </c>
      <c r="CK167" s="39" t="s">
        <v>86</v>
      </c>
      <c r="CL167" s="39" t="s">
        <v>87</v>
      </c>
      <c r="CM167" s="39" t="s">
        <v>88</v>
      </c>
      <c r="CN167" s="39" t="s">
        <v>89</v>
      </c>
      <c r="CO167" s="39" t="s">
        <v>90</v>
      </c>
      <c r="CP167" s="39" t="s">
        <v>91</v>
      </c>
      <c r="CQ167" s="39" t="s">
        <v>92</v>
      </c>
    </row>
    <row r="168" spans="1:95" ht="15.75" customHeight="1" x14ac:dyDescent="0.25">
      <c r="A168" s="43"/>
      <c r="B168" s="39"/>
      <c r="C168" s="39"/>
      <c r="D168" s="37"/>
      <c r="E168" s="38"/>
      <c r="F168" s="37"/>
      <c r="G168" s="38"/>
      <c r="H168" s="39"/>
      <c r="I168" s="39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 t="s">
        <v>14</v>
      </c>
      <c r="X168" s="10" t="s">
        <v>15</v>
      </c>
      <c r="Y168" s="10" t="s">
        <v>16</v>
      </c>
      <c r="Z168" s="10" t="s">
        <v>17</v>
      </c>
      <c r="AA168" s="10" t="s">
        <v>66</v>
      </c>
      <c r="AB168" s="10" t="s">
        <v>18</v>
      </c>
      <c r="AC168" s="10" t="s">
        <v>67</v>
      </c>
      <c r="AD168" s="10" t="s">
        <v>68</v>
      </c>
      <c r="AE168" s="10" t="s">
        <v>71</v>
      </c>
      <c r="AF168" s="10" t="s">
        <v>72</v>
      </c>
      <c r="AG168" s="10" t="s">
        <v>19</v>
      </c>
      <c r="AH168" s="10" t="s">
        <v>20</v>
      </c>
      <c r="AI168" s="39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</row>
    <row r="169" spans="1:95" x14ac:dyDescent="0.25">
      <c r="B169" s="16" t="s">
        <v>99</v>
      </c>
    </row>
    <row r="170" spans="1:95" s="22" customFormat="1" x14ac:dyDescent="0.25">
      <c r="A170" s="31" t="str">
        <f>"1.5, сб. 2024"</f>
        <v>1.5, сб. 2024</v>
      </c>
      <c r="B170" s="20" t="s">
        <v>100</v>
      </c>
      <c r="C170" s="21" t="str">
        <f>"30,0"</f>
        <v>30,0</v>
      </c>
      <c r="D170" s="21">
        <v>2.37</v>
      </c>
      <c r="E170" s="21">
        <v>0</v>
      </c>
      <c r="F170" s="21">
        <v>0.3</v>
      </c>
      <c r="G170" s="21">
        <v>0</v>
      </c>
      <c r="H170" s="21">
        <v>15.48</v>
      </c>
      <c r="I170" s="21">
        <v>73.649999999999991</v>
      </c>
      <c r="J170" s="21">
        <v>0.06</v>
      </c>
      <c r="K170" s="21">
        <v>0</v>
      </c>
      <c r="L170" s="21">
        <v>0.06</v>
      </c>
      <c r="M170" s="21">
        <v>0</v>
      </c>
      <c r="N170" s="21">
        <v>0.63</v>
      </c>
      <c r="O170" s="21">
        <v>13.86</v>
      </c>
      <c r="P170" s="21">
        <v>0.99</v>
      </c>
      <c r="Q170" s="21">
        <v>0</v>
      </c>
      <c r="R170" s="21">
        <v>0</v>
      </c>
      <c r="S170" s="21">
        <v>0.09</v>
      </c>
      <c r="T170" s="21">
        <v>0.45</v>
      </c>
      <c r="U170" s="21">
        <v>0</v>
      </c>
      <c r="V170" s="21">
        <v>39.9</v>
      </c>
      <c r="W170" s="21">
        <v>6.9</v>
      </c>
      <c r="X170" s="21">
        <v>9.9</v>
      </c>
      <c r="Y170" s="21">
        <v>26.1</v>
      </c>
      <c r="Z170" s="21">
        <v>0.6</v>
      </c>
      <c r="AA170" s="21">
        <v>0</v>
      </c>
      <c r="AB170" s="21">
        <v>0</v>
      </c>
      <c r="AC170" s="21">
        <v>0</v>
      </c>
      <c r="AD170" s="21">
        <v>0.39</v>
      </c>
      <c r="AE170" s="21">
        <v>0.05</v>
      </c>
      <c r="AF170" s="21">
        <v>0.02</v>
      </c>
      <c r="AG170" s="21">
        <v>0.48</v>
      </c>
      <c r="AH170" s="21">
        <v>0.93</v>
      </c>
      <c r="AI170" s="21">
        <v>0</v>
      </c>
      <c r="AJ170" s="22">
        <v>0</v>
      </c>
      <c r="AK170" s="22">
        <v>0</v>
      </c>
      <c r="AL170" s="22">
        <v>0</v>
      </c>
      <c r="AM170" s="22">
        <v>0</v>
      </c>
      <c r="AN170" s="22">
        <v>0</v>
      </c>
      <c r="AO170" s="22">
        <v>0</v>
      </c>
      <c r="AP170" s="22">
        <v>0</v>
      </c>
      <c r="AQ170" s="22">
        <v>0</v>
      </c>
      <c r="AR170" s="22">
        <v>0</v>
      </c>
      <c r="AS170" s="22">
        <v>0</v>
      </c>
      <c r="AT170" s="22">
        <v>0</v>
      </c>
      <c r="AU170" s="22">
        <v>0</v>
      </c>
      <c r="AV170" s="22">
        <v>0</v>
      </c>
      <c r="AW170" s="22">
        <v>0</v>
      </c>
      <c r="AX170" s="22">
        <v>0</v>
      </c>
      <c r="AY170" s="22">
        <v>0</v>
      </c>
      <c r="AZ170" s="22">
        <v>0</v>
      </c>
      <c r="BA170" s="22">
        <v>0</v>
      </c>
      <c r="BB170" s="22">
        <v>0</v>
      </c>
      <c r="BC170" s="22">
        <v>0</v>
      </c>
      <c r="BD170" s="22">
        <v>0</v>
      </c>
      <c r="BE170" s="22">
        <v>0</v>
      </c>
      <c r="BF170" s="22">
        <v>0</v>
      </c>
      <c r="BG170" s="22">
        <v>0</v>
      </c>
      <c r="BH170" s="22">
        <v>0</v>
      </c>
      <c r="BI170" s="22">
        <v>0</v>
      </c>
      <c r="BJ170" s="22">
        <v>0</v>
      </c>
      <c r="BK170" s="22">
        <v>0</v>
      </c>
      <c r="BL170" s="22">
        <v>0</v>
      </c>
      <c r="BM170" s="22">
        <v>0</v>
      </c>
      <c r="BN170" s="22">
        <v>0</v>
      </c>
      <c r="BO170" s="22">
        <v>0</v>
      </c>
      <c r="BP170" s="22">
        <v>0</v>
      </c>
      <c r="BQ170" s="22">
        <v>0</v>
      </c>
      <c r="BR170" s="22">
        <v>0</v>
      </c>
      <c r="BS170" s="22">
        <v>0</v>
      </c>
      <c r="BT170" s="22">
        <v>0</v>
      </c>
      <c r="BU170" s="22">
        <v>0</v>
      </c>
      <c r="BV170" s="22">
        <v>0</v>
      </c>
      <c r="BW170" s="22">
        <v>0</v>
      </c>
      <c r="BX170" s="22">
        <v>0</v>
      </c>
      <c r="BY170" s="22">
        <v>0</v>
      </c>
      <c r="BZ170" s="22">
        <v>0</v>
      </c>
      <c r="CA170" s="22">
        <v>0</v>
      </c>
      <c r="CB170" s="22">
        <v>11.31</v>
      </c>
      <c r="CC170" s="23"/>
      <c r="CD170" s="23"/>
      <c r="CE170" s="22">
        <v>0</v>
      </c>
      <c r="CG170" s="22">
        <v>0</v>
      </c>
      <c r="CH170" s="22">
        <v>0</v>
      </c>
      <c r="CI170" s="22">
        <v>0</v>
      </c>
      <c r="CJ170" s="22">
        <v>0</v>
      </c>
      <c r="CK170" s="22">
        <v>0</v>
      </c>
      <c r="CL170" s="22">
        <v>0</v>
      </c>
      <c r="CM170" s="22">
        <v>0</v>
      </c>
      <c r="CN170" s="22">
        <v>0</v>
      </c>
      <c r="CO170" s="22">
        <v>0</v>
      </c>
      <c r="CP170" s="22">
        <v>0</v>
      </c>
      <c r="CQ170" s="22">
        <v>0</v>
      </c>
    </row>
    <row r="171" spans="1:95" s="22" customFormat="1" x14ac:dyDescent="0.25">
      <c r="A171" s="31" t="str">
        <f>"1.4, сб. 2024"</f>
        <v>1.4, сб. 2024</v>
      </c>
      <c r="B171" s="20" t="s">
        <v>123</v>
      </c>
      <c r="C171" s="21" t="str">
        <f>"10,0"</f>
        <v>10,0</v>
      </c>
      <c r="D171" s="21">
        <v>2.63</v>
      </c>
      <c r="E171" s="21">
        <v>2.63</v>
      </c>
      <c r="F171" s="21">
        <v>2.66</v>
      </c>
      <c r="G171" s="21">
        <v>0</v>
      </c>
      <c r="H171" s="21">
        <v>0</v>
      </c>
      <c r="I171" s="21">
        <v>35.06</v>
      </c>
      <c r="J171" s="21">
        <v>1.53</v>
      </c>
      <c r="K171" s="21">
        <v>0</v>
      </c>
      <c r="L171" s="21">
        <v>1.53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0.2</v>
      </c>
      <c r="T171" s="21">
        <v>0.43</v>
      </c>
      <c r="U171" s="21">
        <v>0</v>
      </c>
      <c r="V171" s="21">
        <v>10</v>
      </c>
      <c r="W171" s="21">
        <v>100</v>
      </c>
      <c r="X171" s="21">
        <v>5.5</v>
      </c>
      <c r="Y171" s="21">
        <v>60</v>
      </c>
      <c r="Z171" s="21">
        <v>7.0000000000000007E-2</v>
      </c>
      <c r="AA171" s="21">
        <v>21</v>
      </c>
      <c r="AB171" s="21">
        <v>17</v>
      </c>
      <c r="AC171" s="21">
        <v>23.8</v>
      </c>
      <c r="AD171" s="21">
        <v>0.04</v>
      </c>
      <c r="AE171" s="21">
        <v>0</v>
      </c>
      <c r="AF171" s="21">
        <v>0.04</v>
      </c>
      <c r="AG171" s="21">
        <v>0.02</v>
      </c>
      <c r="AH171" s="21">
        <v>0.68</v>
      </c>
      <c r="AI171" s="21">
        <v>7.0000000000000007E-2</v>
      </c>
      <c r="AJ171" s="22">
        <v>0</v>
      </c>
      <c r="AK171" s="22">
        <v>157</v>
      </c>
      <c r="AL171" s="22">
        <v>117</v>
      </c>
      <c r="AM171" s="22">
        <v>230</v>
      </c>
      <c r="AN171" s="22">
        <v>158</v>
      </c>
      <c r="AO171" s="22">
        <v>56</v>
      </c>
      <c r="AP171" s="22">
        <v>95</v>
      </c>
      <c r="AQ171" s="22">
        <v>70</v>
      </c>
      <c r="AR171" s="22">
        <v>134</v>
      </c>
      <c r="AS171" s="22">
        <v>76</v>
      </c>
      <c r="AT171" s="22">
        <v>87</v>
      </c>
      <c r="AU171" s="22">
        <v>156</v>
      </c>
      <c r="AV171" s="22">
        <v>70</v>
      </c>
      <c r="AW171" s="22">
        <v>51</v>
      </c>
      <c r="AX171" s="22">
        <v>517</v>
      </c>
      <c r="AY171" s="22">
        <v>0</v>
      </c>
      <c r="AZ171" s="22">
        <v>273</v>
      </c>
      <c r="BA171" s="22">
        <v>129</v>
      </c>
      <c r="BB171" s="22">
        <v>139</v>
      </c>
      <c r="BC171" s="22">
        <v>21.5</v>
      </c>
      <c r="BD171" s="22">
        <v>0</v>
      </c>
      <c r="BE171" s="22">
        <v>0.01</v>
      </c>
      <c r="BF171" s="22">
        <v>0.04</v>
      </c>
      <c r="BG171" s="22">
        <v>0.11</v>
      </c>
      <c r="BH171" s="22">
        <v>0.13</v>
      </c>
      <c r="BI171" s="22">
        <v>0.33</v>
      </c>
      <c r="BJ171" s="22">
        <v>0.04</v>
      </c>
      <c r="BK171" s="22">
        <v>0.7</v>
      </c>
      <c r="BL171" s="22">
        <v>0.01</v>
      </c>
      <c r="BM171" s="22">
        <v>0.16</v>
      </c>
      <c r="BN171" s="22">
        <v>0.01</v>
      </c>
      <c r="BO171" s="22">
        <v>0</v>
      </c>
      <c r="BP171" s="22">
        <v>0</v>
      </c>
      <c r="BQ171" s="22">
        <v>0</v>
      </c>
      <c r="BR171" s="22">
        <v>7.0000000000000007E-2</v>
      </c>
      <c r="BS171" s="22">
        <v>0.52</v>
      </c>
      <c r="BT171" s="22">
        <v>0</v>
      </c>
      <c r="BU171" s="22">
        <v>0</v>
      </c>
      <c r="BV171" s="22">
        <v>7.0000000000000007E-2</v>
      </c>
      <c r="BW171" s="22">
        <v>0</v>
      </c>
      <c r="BX171" s="22">
        <v>0</v>
      </c>
      <c r="BY171" s="22">
        <v>0</v>
      </c>
      <c r="BZ171" s="22">
        <v>0</v>
      </c>
      <c r="CA171" s="22">
        <v>0</v>
      </c>
      <c r="CB171" s="22">
        <v>4.08</v>
      </c>
      <c r="CC171" s="23"/>
      <c r="CD171" s="23"/>
      <c r="CE171" s="22">
        <v>23.83</v>
      </c>
      <c r="CG171" s="22">
        <v>0</v>
      </c>
      <c r="CH171" s="22">
        <v>0</v>
      </c>
      <c r="CI171" s="22">
        <v>0</v>
      </c>
      <c r="CJ171" s="22">
        <v>0</v>
      </c>
      <c r="CK171" s="22">
        <v>0</v>
      </c>
      <c r="CL171" s="22">
        <v>0</v>
      </c>
      <c r="CM171" s="22">
        <v>0</v>
      </c>
      <c r="CN171" s="22">
        <v>0</v>
      </c>
      <c r="CO171" s="22">
        <v>0</v>
      </c>
      <c r="CP171" s="22">
        <v>0</v>
      </c>
      <c r="CQ171" s="22">
        <v>0</v>
      </c>
    </row>
    <row r="172" spans="1:95" s="22" customFormat="1" x14ac:dyDescent="0.25">
      <c r="A172" s="31" t="str">
        <f>"210, сб. 2024"</f>
        <v>210, сб. 2024</v>
      </c>
      <c r="B172" s="20" t="s">
        <v>145</v>
      </c>
      <c r="C172" s="21" t="str">
        <f>"180,0"</f>
        <v>180,0</v>
      </c>
      <c r="D172" s="21">
        <v>5.93</v>
      </c>
      <c r="E172" s="21">
        <v>2.36</v>
      </c>
      <c r="F172" s="21">
        <v>10.27</v>
      </c>
      <c r="G172" s="21">
        <v>0.64</v>
      </c>
      <c r="H172" s="21">
        <v>28.41</v>
      </c>
      <c r="I172" s="21">
        <v>224.55009942857143</v>
      </c>
      <c r="J172" s="21">
        <v>6.31</v>
      </c>
      <c r="K172" s="21">
        <v>0.21</v>
      </c>
      <c r="L172" s="21">
        <v>0</v>
      </c>
      <c r="M172" s="21">
        <v>0</v>
      </c>
      <c r="N172" s="21">
        <v>9.1999999999999993</v>
      </c>
      <c r="O172" s="21">
        <v>18.309999999999999</v>
      </c>
      <c r="P172" s="21">
        <v>0.9</v>
      </c>
      <c r="Q172" s="21">
        <v>0</v>
      </c>
      <c r="R172" s="21">
        <v>0</v>
      </c>
      <c r="S172" s="21">
        <v>0.08</v>
      </c>
      <c r="T172" s="21">
        <v>1.71</v>
      </c>
      <c r="U172" s="21">
        <v>372.48</v>
      </c>
      <c r="V172" s="21">
        <v>165.11</v>
      </c>
      <c r="W172" s="21">
        <v>104.22</v>
      </c>
      <c r="X172" s="21">
        <v>29.55</v>
      </c>
      <c r="Y172" s="21">
        <v>122.41</v>
      </c>
      <c r="Z172" s="21">
        <v>0.68</v>
      </c>
      <c r="AA172" s="21">
        <v>66.86</v>
      </c>
      <c r="AB172" s="21">
        <v>42.83</v>
      </c>
      <c r="AC172" s="21">
        <v>74.37</v>
      </c>
      <c r="AD172" s="21">
        <v>0.18</v>
      </c>
      <c r="AE172" s="21">
        <v>0.09</v>
      </c>
      <c r="AF172" s="21">
        <v>0.13</v>
      </c>
      <c r="AG172" s="21">
        <v>0.45</v>
      </c>
      <c r="AH172" s="21">
        <v>1.81</v>
      </c>
      <c r="AI172" s="21">
        <v>0.42</v>
      </c>
      <c r="AJ172" s="22">
        <v>0</v>
      </c>
      <c r="AK172" s="22">
        <v>126.63</v>
      </c>
      <c r="AL172" s="22">
        <v>109.58</v>
      </c>
      <c r="AM172" s="22">
        <v>321.77</v>
      </c>
      <c r="AN172" s="22">
        <v>78.94</v>
      </c>
      <c r="AO172" s="22">
        <v>67</v>
      </c>
      <c r="AP172" s="22">
        <v>94.64</v>
      </c>
      <c r="AQ172" s="22">
        <v>42.8</v>
      </c>
      <c r="AR172" s="22">
        <v>138.31</v>
      </c>
      <c r="AS172" s="22">
        <v>219.32</v>
      </c>
      <c r="AT172" s="22">
        <v>129.18</v>
      </c>
      <c r="AU172" s="22">
        <v>170.33</v>
      </c>
      <c r="AV172" s="22">
        <v>63.37</v>
      </c>
      <c r="AW172" s="22">
        <v>86.8</v>
      </c>
      <c r="AX172" s="22">
        <v>503.06</v>
      </c>
      <c r="AY172" s="22">
        <v>0</v>
      </c>
      <c r="AZ172" s="22">
        <v>170.66</v>
      </c>
      <c r="BA172" s="22">
        <v>153.44</v>
      </c>
      <c r="BB172" s="22">
        <v>101.77</v>
      </c>
      <c r="BC172" s="22">
        <v>45.35</v>
      </c>
      <c r="BD172" s="22">
        <v>0.32</v>
      </c>
      <c r="BE172" s="22">
        <v>7.0000000000000007E-2</v>
      </c>
      <c r="BF172" s="22">
        <v>0.06</v>
      </c>
      <c r="BG172" s="22">
        <v>0.16</v>
      </c>
      <c r="BH172" s="22">
        <v>0.21</v>
      </c>
      <c r="BI172" s="22">
        <v>0.67</v>
      </c>
      <c r="BJ172" s="22">
        <v>0</v>
      </c>
      <c r="BK172" s="22">
        <v>2.17</v>
      </c>
      <c r="BL172" s="22">
        <v>0</v>
      </c>
      <c r="BM172" s="22">
        <v>0.66</v>
      </c>
      <c r="BN172" s="22">
        <v>0</v>
      </c>
      <c r="BO172" s="22">
        <v>0</v>
      </c>
      <c r="BP172" s="22">
        <v>0</v>
      </c>
      <c r="BQ172" s="22">
        <v>7.0000000000000007E-2</v>
      </c>
      <c r="BR172" s="22">
        <v>0.25</v>
      </c>
      <c r="BS172" s="22">
        <v>2.0699999999999998</v>
      </c>
      <c r="BT172" s="22">
        <v>0</v>
      </c>
      <c r="BU172" s="22">
        <v>0</v>
      </c>
      <c r="BV172" s="22">
        <v>0.39</v>
      </c>
      <c r="BW172" s="22">
        <v>0.01</v>
      </c>
      <c r="BX172" s="22">
        <v>0</v>
      </c>
      <c r="BY172" s="22">
        <v>0</v>
      </c>
      <c r="BZ172" s="22">
        <v>0</v>
      </c>
      <c r="CA172" s="22">
        <v>0</v>
      </c>
      <c r="CB172" s="22">
        <v>136.97999999999999</v>
      </c>
      <c r="CC172" s="23"/>
      <c r="CD172" s="23"/>
      <c r="CE172" s="22">
        <v>74</v>
      </c>
      <c r="CG172" s="22">
        <v>0</v>
      </c>
      <c r="CH172" s="22">
        <v>0</v>
      </c>
      <c r="CI172" s="22">
        <v>0</v>
      </c>
      <c r="CJ172" s="22">
        <v>0</v>
      </c>
      <c r="CK172" s="22">
        <v>0</v>
      </c>
      <c r="CL172" s="22">
        <v>0</v>
      </c>
      <c r="CM172" s="22">
        <v>0</v>
      </c>
      <c r="CN172" s="22">
        <v>0</v>
      </c>
      <c r="CO172" s="22">
        <v>0</v>
      </c>
      <c r="CP172" s="22">
        <v>5.14</v>
      </c>
      <c r="CQ172" s="22">
        <v>0.86</v>
      </c>
    </row>
    <row r="173" spans="1:95" s="22" customFormat="1" x14ac:dyDescent="0.25">
      <c r="A173" s="31" t="str">
        <f>"302, сб. 2024"</f>
        <v>302, сб. 2024</v>
      </c>
      <c r="B173" s="20" t="s">
        <v>118</v>
      </c>
      <c r="C173" s="21" t="str">
        <f>"180,0"</f>
        <v>180,0</v>
      </c>
      <c r="D173" s="21">
        <v>0.22</v>
      </c>
      <c r="E173" s="21">
        <v>0</v>
      </c>
      <c r="F173" s="21">
        <v>0.05</v>
      </c>
      <c r="G173" s="21">
        <v>0.01</v>
      </c>
      <c r="H173" s="21">
        <v>8.58</v>
      </c>
      <c r="I173" s="21">
        <v>34.628021999999994</v>
      </c>
      <c r="J173" s="21">
        <v>0</v>
      </c>
      <c r="K173" s="21">
        <v>0</v>
      </c>
      <c r="L173" s="21">
        <v>0</v>
      </c>
      <c r="M173" s="21">
        <v>0</v>
      </c>
      <c r="N173" s="21">
        <v>8.3800000000000008</v>
      </c>
      <c r="O173" s="21">
        <v>0</v>
      </c>
      <c r="P173" s="21">
        <v>0.2</v>
      </c>
      <c r="Q173" s="21">
        <v>0</v>
      </c>
      <c r="R173" s="21">
        <v>0</v>
      </c>
      <c r="S173" s="21">
        <v>0.36</v>
      </c>
      <c r="T173" s="21">
        <v>0.09</v>
      </c>
      <c r="U173" s="21">
        <v>0.78</v>
      </c>
      <c r="V173" s="21">
        <v>9.27</v>
      </c>
      <c r="W173" s="21">
        <v>2.46</v>
      </c>
      <c r="X173" s="21">
        <v>0.66</v>
      </c>
      <c r="Y173" s="21">
        <v>1.21</v>
      </c>
      <c r="Z173" s="21">
        <v>0.06</v>
      </c>
      <c r="AA173" s="21">
        <v>0</v>
      </c>
      <c r="AB173" s="21">
        <v>0.5</v>
      </c>
      <c r="AC173" s="21">
        <v>0.13</v>
      </c>
      <c r="AD173" s="21">
        <v>0.01</v>
      </c>
      <c r="AE173" s="21">
        <v>0</v>
      </c>
      <c r="AF173" s="21">
        <v>0</v>
      </c>
      <c r="AG173" s="21">
        <v>0.01</v>
      </c>
      <c r="AH173" s="21">
        <v>0.01</v>
      </c>
      <c r="AI173" s="21">
        <v>1.01</v>
      </c>
      <c r="AJ173" s="22">
        <v>0</v>
      </c>
      <c r="AK173" s="22">
        <v>0</v>
      </c>
      <c r="AL173" s="22">
        <v>0</v>
      </c>
      <c r="AM173" s="22">
        <v>0</v>
      </c>
      <c r="AN173" s="22">
        <v>0</v>
      </c>
      <c r="AO173" s="22">
        <v>0</v>
      </c>
      <c r="AP173" s="22">
        <v>0</v>
      </c>
      <c r="AQ173" s="22">
        <v>0</v>
      </c>
      <c r="AR173" s="22">
        <v>0</v>
      </c>
      <c r="AS173" s="22">
        <v>0</v>
      </c>
      <c r="AT173" s="22">
        <v>0</v>
      </c>
      <c r="AU173" s="22">
        <v>0</v>
      </c>
      <c r="AV173" s="22">
        <v>0</v>
      </c>
      <c r="AW173" s="22">
        <v>0</v>
      </c>
      <c r="AX173" s="22">
        <v>0</v>
      </c>
      <c r="AY173" s="22">
        <v>0</v>
      </c>
      <c r="AZ173" s="22">
        <v>0</v>
      </c>
      <c r="BA173" s="22">
        <v>0</v>
      </c>
      <c r="BB173" s="22">
        <v>0</v>
      </c>
      <c r="BC173" s="22">
        <v>0</v>
      </c>
      <c r="BD173" s="22">
        <v>0</v>
      </c>
      <c r="BE173" s="22">
        <v>0</v>
      </c>
      <c r="BF173" s="22">
        <v>0</v>
      </c>
      <c r="BG173" s="22">
        <v>0</v>
      </c>
      <c r="BH173" s="22">
        <v>0</v>
      </c>
      <c r="BI173" s="22">
        <v>0</v>
      </c>
      <c r="BJ173" s="22">
        <v>0</v>
      </c>
      <c r="BK173" s="22">
        <v>0</v>
      </c>
      <c r="BL173" s="22">
        <v>0</v>
      </c>
      <c r="BM173" s="22">
        <v>0</v>
      </c>
      <c r="BN173" s="22">
        <v>0</v>
      </c>
      <c r="BO173" s="22">
        <v>0</v>
      </c>
      <c r="BP173" s="22">
        <v>0</v>
      </c>
      <c r="BQ173" s="22">
        <v>0</v>
      </c>
      <c r="BR173" s="22">
        <v>0</v>
      </c>
      <c r="BS173" s="22">
        <v>0</v>
      </c>
      <c r="BT173" s="22">
        <v>0</v>
      </c>
      <c r="BU173" s="22">
        <v>0</v>
      </c>
      <c r="BV173" s="22">
        <v>0</v>
      </c>
      <c r="BW173" s="22">
        <v>0</v>
      </c>
      <c r="BX173" s="22">
        <v>0</v>
      </c>
      <c r="BY173" s="22">
        <v>0</v>
      </c>
      <c r="BZ173" s="22">
        <v>0</v>
      </c>
      <c r="CA173" s="22">
        <v>0</v>
      </c>
      <c r="CB173" s="22">
        <v>170.32</v>
      </c>
      <c r="CC173" s="23"/>
      <c r="CD173" s="23"/>
      <c r="CE173" s="22">
        <v>0.08</v>
      </c>
      <c r="CG173" s="22">
        <v>0</v>
      </c>
      <c r="CH173" s="22">
        <v>0</v>
      </c>
      <c r="CI173" s="22">
        <v>0</v>
      </c>
      <c r="CJ173" s="22">
        <v>0</v>
      </c>
      <c r="CK173" s="22">
        <v>0</v>
      </c>
      <c r="CL173" s="22">
        <v>0</v>
      </c>
      <c r="CM173" s="22">
        <v>0</v>
      </c>
      <c r="CN173" s="22">
        <v>0</v>
      </c>
      <c r="CO173" s="22">
        <v>0</v>
      </c>
      <c r="CP173" s="22">
        <v>9</v>
      </c>
      <c r="CQ173" s="22">
        <v>0</v>
      </c>
    </row>
    <row r="174" spans="1:95" s="15" customFormat="1" x14ac:dyDescent="0.25">
      <c r="A174" s="32" t="s">
        <v>171</v>
      </c>
      <c r="B174" s="17" t="s">
        <v>119</v>
      </c>
      <c r="C174" s="18" t="str">
        <f>"100,0"</f>
        <v>100,0</v>
      </c>
      <c r="D174" s="18">
        <v>0.4</v>
      </c>
      <c r="E174" s="18">
        <v>0</v>
      </c>
      <c r="F174" s="18">
        <v>0.4</v>
      </c>
      <c r="G174" s="18">
        <v>0.4</v>
      </c>
      <c r="H174" s="18">
        <v>11.6</v>
      </c>
      <c r="I174" s="18">
        <v>48.68</v>
      </c>
      <c r="J174" s="18">
        <v>0.1</v>
      </c>
      <c r="K174" s="18">
        <v>0</v>
      </c>
      <c r="L174" s="18">
        <v>0</v>
      </c>
      <c r="M174" s="18">
        <v>0</v>
      </c>
      <c r="N174" s="18">
        <v>9</v>
      </c>
      <c r="O174" s="18">
        <v>0.8</v>
      </c>
      <c r="P174" s="18">
        <v>1.8</v>
      </c>
      <c r="Q174" s="18">
        <v>0</v>
      </c>
      <c r="R174" s="18">
        <v>0</v>
      </c>
      <c r="S174" s="18">
        <v>0.8</v>
      </c>
      <c r="T174" s="18">
        <v>0.5</v>
      </c>
      <c r="U174" s="18">
        <v>26</v>
      </c>
      <c r="V174" s="18">
        <v>278</v>
      </c>
      <c r="W174" s="18">
        <v>16</v>
      </c>
      <c r="X174" s="18">
        <v>9</v>
      </c>
      <c r="Y174" s="18">
        <v>11</v>
      </c>
      <c r="Z174" s="18">
        <v>2.2000000000000002</v>
      </c>
      <c r="AA174" s="18">
        <v>0</v>
      </c>
      <c r="AB174" s="18">
        <v>30</v>
      </c>
      <c r="AC174" s="18">
        <v>5</v>
      </c>
      <c r="AD174" s="18">
        <v>0.2</v>
      </c>
      <c r="AE174" s="18">
        <v>0.03</v>
      </c>
      <c r="AF174" s="18">
        <v>0.02</v>
      </c>
      <c r="AG174" s="18">
        <v>0.3</v>
      </c>
      <c r="AH174" s="18">
        <v>0.4</v>
      </c>
      <c r="AI174" s="18">
        <v>10</v>
      </c>
      <c r="AJ174" s="15">
        <v>0</v>
      </c>
      <c r="AK174" s="15">
        <v>12</v>
      </c>
      <c r="AL174" s="15">
        <v>13</v>
      </c>
      <c r="AM174" s="15">
        <v>19</v>
      </c>
      <c r="AN174" s="15">
        <v>18</v>
      </c>
      <c r="AO174" s="15">
        <v>3</v>
      </c>
      <c r="AP174" s="15">
        <v>11</v>
      </c>
      <c r="AQ174" s="15">
        <v>3</v>
      </c>
      <c r="AR174" s="15">
        <v>9</v>
      </c>
      <c r="AS174" s="15">
        <v>17</v>
      </c>
      <c r="AT174" s="15">
        <v>10</v>
      </c>
      <c r="AU174" s="15">
        <v>78</v>
      </c>
      <c r="AV174" s="15">
        <v>7</v>
      </c>
      <c r="AW174" s="15">
        <v>14</v>
      </c>
      <c r="AX174" s="15">
        <v>42</v>
      </c>
      <c r="AY174" s="15">
        <v>0</v>
      </c>
      <c r="AZ174" s="15">
        <v>13</v>
      </c>
      <c r="BA174" s="15">
        <v>16</v>
      </c>
      <c r="BB174" s="15">
        <v>6</v>
      </c>
      <c r="BC174" s="15">
        <v>5</v>
      </c>
      <c r="BD174" s="15">
        <v>0</v>
      </c>
      <c r="BE174" s="15">
        <v>0</v>
      </c>
      <c r="BF174" s="15">
        <v>0</v>
      </c>
      <c r="BG174" s="15">
        <v>0</v>
      </c>
      <c r="BH174" s="15">
        <v>0</v>
      </c>
      <c r="BI174" s="15">
        <v>0</v>
      </c>
      <c r="BJ174" s="15">
        <v>0</v>
      </c>
      <c r="BK174" s="15">
        <v>0</v>
      </c>
      <c r="BL174" s="15">
        <v>0</v>
      </c>
      <c r="BM174" s="15">
        <v>0</v>
      </c>
      <c r="BN174" s="15">
        <v>0</v>
      </c>
      <c r="BO174" s="15">
        <v>0</v>
      </c>
      <c r="BP174" s="15">
        <v>0</v>
      </c>
      <c r="BQ174" s="15">
        <v>0</v>
      </c>
      <c r="BR174" s="15">
        <v>0</v>
      </c>
      <c r="BS174" s="15">
        <v>0</v>
      </c>
      <c r="BT174" s="15">
        <v>0</v>
      </c>
      <c r="BU174" s="15">
        <v>0</v>
      </c>
      <c r="BV174" s="15">
        <v>0</v>
      </c>
      <c r="BW174" s="15">
        <v>0</v>
      </c>
      <c r="BX174" s="15">
        <v>0</v>
      </c>
      <c r="BY174" s="15">
        <v>0</v>
      </c>
      <c r="BZ174" s="15">
        <v>0</v>
      </c>
      <c r="CA174" s="15">
        <v>0</v>
      </c>
      <c r="CB174" s="15">
        <v>86.3</v>
      </c>
      <c r="CC174" s="19"/>
      <c r="CD174" s="19"/>
      <c r="CE174" s="15">
        <v>5</v>
      </c>
      <c r="CG174" s="15">
        <v>2</v>
      </c>
      <c r="CH174" s="15">
        <v>2</v>
      </c>
      <c r="CI174" s="15">
        <v>2</v>
      </c>
      <c r="CJ174" s="15">
        <v>150</v>
      </c>
      <c r="CK174" s="15">
        <v>150</v>
      </c>
      <c r="CL174" s="15">
        <v>150</v>
      </c>
      <c r="CM174" s="15">
        <v>46.8</v>
      </c>
      <c r="CN174" s="15">
        <v>46.8</v>
      </c>
      <c r="CO174" s="15">
        <v>46.8</v>
      </c>
      <c r="CP174" s="15">
        <v>0</v>
      </c>
      <c r="CQ174" s="15">
        <v>0</v>
      </c>
    </row>
    <row r="175" spans="1:95" s="26" customFormat="1" x14ac:dyDescent="0.25">
      <c r="A175" s="33"/>
      <c r="B175" s="24" t="s">
        <v>106</v>
      </c>
      <c r="C175" s="25"/>
      <c r="D175" s="25">
        <v>11.55</v>
      </c>
      <c r="E175" s="25">
        <v>4.99</v>
      </c>
      <c r="F175" s="25">
        <v>13.68</v>
      </c>
      <c r="G175" s="25">
        <v>1.05</v>
      </c>
      <c r="H175" s="25">
        <v>64.069999999999993</v>
      </c>
      <c r="I175" s="25">
        <v>416.57</v>
      </c>
      <c r="J175" s="25">
        <v>8</v>
      </c>
      <c r="K175" s="25">
        <v>0.21</v>
      </c>
      <c r="L175" s="25">
        <v>1.59</v>
      </c>
      <c r="M175" s="25">
        <v>0</v>
      </c>
      <c r="N175" s="25">
        <v>27.21</v>
      </c>
      <c r="O175" s="25">
        <v>32.97</v>
      </c>
      <c r="P175" s="25">
        <v>3.89</v>
      </c>
      <c r="Q175" s="25">
        <v>0</v>
      </c>
      <c r="R175" s="25">
        <v>0</v>
      </c>
      <c r="S175" s="25">
        <v>1.53</v>
      </c>
      <c r="T175" s="25">
        <v>3.18</v>
      </c>
      <c r="U175" s="25">
        <v>399.26</v>
      </c>
      <c r="V175" s="25">
        <v>502.29</v>
      </c>
      <c r="W175" s="25">
        <v>229.57</v>
      </c>
      <c r="X175" s="25">
        <v>54.61</v>
      </c>
      <c r="Y175" s="25">
        <v>220.72</v>
      </c>
      <c r="Z175" s="25">
        <v>3.6</v>
      </c>
      <c r="AA175" s="25">
        <v>87.86</v>
      </c>
      <c r="AB175" s="25">
        <v>90.34</v>
      </c>
      <c r="AC175" s="25">
        <v>103.3</v>
      </c>
      <c r="AD175" s="25">
        <v>0.83</v>
      </c>
      <c r="AE175" s="25">
        <v>0.18</v>
      </c>
      <c r="AF175" s="25">
        <v>0.21</v>
      </c>
      <c r="AG175" s="25">
        <v>1.26</v>
      </c>
      <c r="AH175" s="25">
        <v>3.84</v>
      </c>
      <c r="AI175" s="25">
        <v>11.5</v>
      </c>
      <c r="AJ175" s="26">
        <v>0</v>
      </c>
      <c r="AK175" s="26">
        <v>295.63</v>
      </c>
      <c r="AL175" s="26">
        <v>239.58</v>
      </c>
      <c r="AM175" s="26">
        <v>570.77</v>
      </c>
      <c r="AN175" s="26">
        <v>254.94</v>
      </c>
      <c r="AO175" s="26">
        <v>126</v>
      </c>
      <c r="AP175" s="26">
        <v>200.64</v>
      </c>
      <c r="AQ175" s="26">
        <v>115.8</v>
      </c>
      <c r="AR175" s="26">
        <v>281.31</v>
      </c>
      <c r="AS175" s="26">
        <v>312.32</v>
      </c>
      <c r="AT175" s="26">
        <v>226.18</v>
      </c>
      <c r="AU175" s="26">
        <v>404.33</v>
      </c>
      <c r="AV175" s="26">
        <v>140.37</v>
      </c>
      <c r="AW175" s="26">
        <v>151.80000000000001</v>
      </c>
      <c r="AX175" s="26">
        <v>1062.06</v>
      </c>
      <c r="AY175" s="26">
        <v>0</v>
      </c>
      <c r="AZ175" s="26">
        <v>456.66</v>
      </c>
      <c r="BA175" s="26">
        <v>298.44</v>
      </c>
      <c r="BB175" s="26">
        <v>246.77</v>
      </c>
      <c r="BC175" s="26">
        <v>71.849999999999994</v>
      </c>
      <c r="BD175" s="26">
        <v>0.32</v>
      </c>
      <c r="BE175" s="26">
        <v>0.08</v>
      </c>
      <c r="BF175" s="26">
        <v>0.1</v>
      </c>
      <c r="BG175" s="26">
        <v>0.27</v>
      </c>
      <c r="BH175" s="26">
        <v>0.34</v>
      </c>
      <c r="BI175" s="26">
        <v>1.01</v>
      </c>
      <c r="BJ175" s="26">
        <v>0.04</v>
      </c>
      <c r="BK175" s="26">
        <v>2.87</v>
      </c>
      <c r="BL175" s="26">
        <v>0.01</v>
      </c>
      <c r="BM175" s="26">
        <v>0.81</v>
      </c>
      <c r="BN175" s="26">
        <v>0.01</v>
      </c>
      <c r="BO175" s="26">
        <v>0</v>
      </c>
      <c r="BP175" s="26">
        <v>0</v>
      </c>
      <c r="BQ175" s="26">
        <v>7.0000000000000007E-2</v>
      </c>
      <c r="BR175" s="26">
        <v>0.32</v>
      </c>
      <c r="BS175" s="26">
        <v>2.59</v>
      </c>
      <c r="BT175" s="26">
        <v>0</v>
      </c>
      <c r="BU175" s="26">
        <v>0</v>
      </c>
      <c r="BV175" s="26">
        <v>0.46</v>
      </c>
      <c r="BW175" s="26">
        <v>0.01</v>
      </c>
      <c r="BX175" s="26">
        <v>0</v>
      </c>
      <c r="BY175" s="26">
        <v>0</v>
      </c>
      <c r="BZ175" s="26">
        <v>0</v>
      </c>
      <c r="CA175" s="26">
        <v>0</v>
      </c>
      <c r="CB175" s="26">
        <v>408.99</v>
      </c>
      <c r="CC175" s="13"/>
      <c r="CD175" s="13">
        <f>$I$175/$I$184*100</f>
        <v>39.443807936673267</v>
      </c>
      <c r="CE175" s="26">
        <v>102.91</v>
      </c>
      <c r="CG175" s="26">
        <v>2</v>
      </c>
      <c r="CH175" s="26">
        <v>2</v>
      </c>
      <c r="CI175" s="26">
        <v>2</v>
      </c>
      <c r="CJ175" s="26">
        <v>150</v>
      </c>
      <c r="CK175" s="26">
        <v>150</v>
      </c>
      <c r="CL175" s="26">
        <v>150</v>
      </c>
      <c r="CM175" s="26">
        <v>46.8</v>
      </c>
      <c r="CN175" s="26">
        <v>46.8</v>
      </c>
      <c r="CO175" s="26">
        <v>46.8</v>
      </c>
      <c r="CP175" s="26">
        <v>14.14</v>
      </c>
      <c r="CQ175" s="26">
        <v>0.86</v>
      </c>
    </row>
    <row r="176" spans="1:95" x14ac:dyDescent="0.25">
      <c r="B176" s="16" t="s">
        <v>107</v>
      </c>
    </row>
    <row r="177" spans="1:95" s="22" customFormat="1" x14ac:dyDescent="0.25">
      <c r="A177" s="31" t="str">
        <f>"33, сб.2024"</f>
        <v>33, сб.2024</v>
      </c>
      <c r="B177" s="20" t="s">
        <v>125</v>
      </c>
      <c r="C177" s="21" t="str">
        <f>"60,0"</f>
        <v>60,0</v>
      </c>
      <c r="D177" s="21">
        <v>0.61</v>
      </c>
      <c r="E177" s="21">
        <v>0</v>
      </c>
      <c r="F177" s="21">
        <v>3.04</v>
      </c>
      <c r="G177" s="21">
        <v>0</v>
      </c>
      <c r="H177" s="21">
        <v>7.38</v>
      </c>
      <c r="I177" s="21">
        <v>56.306942719999995</v>
      </c>
      <c r="J177" s="21">
        <v>0.39</v>
      </c>
      <c r="K177" s="21">
        <v>1.95</v>
      </c>
      <c r="L177" s="21">
        <v>0.39</v>
      </c>
      <c r="M177" s="21">
        <v>0</v>
      </c>
      <c r="N177" s="21">
        <v>6.07</v>
      </c>
      <c r="O177" s="21">
        <v>0.16</v>
      </c>
      <c r="P177" s="21">
        <v>1.1499999999999999</v>
      </c>
      <c r="Q177" s="21">
        <v>0</v>
      </c>
      <c r="R177" s="21">
        <v>0</v>
      </c>
      <c r="S177" s="21">
        <v>0.17</v>
      </c>
      <c r="T177" s="21">
        <v>0.47</v>
      </c>
      <c r="U177" s="21">
        <v>17.43</v>
      </c>
      <c r="V177" s="21">
        <v>132.97999999999999</v>
      </c>
      <c r="W177" s="21">
        <v>15.41</v>
      </c>
      <c r="X177" s="21">
        <v>9.0399999999999991</v>
      </c>
      <c r="Y177" s="21">
        <v>16.68</v>
      </c>
      <c r="Z177" s="21">
        <v>0.84</v>
      </c>
      <c r="AA177" s="21">
        <v>0</v>
      </c>
      <c r="AB177" s="21">
        <v>8.06</v>
      </c>
      <c r="AC177" s="21">
        <v>1.6</v>
      </c>
      <c r="AD177" s="21">
        <v>1.39</v>
      </c>
      <c r="AE177" s="21">
        <v>0.01</v>
      </c>
      <c r="AF177" s="21">
        <v>0.02</v>
      </c>
      <c r="AG177" s="21">
        <v>0.11</v>
      </c>
      <c r="AH177" s="21">
        <v>0.22</v>
      </c>
      <c r="AI177" s="21">
        <v>2.37</v>
      </c>
      <c r="AJ177" s="22">
        <v>0</v>
      </c>
      <c r="AK177" s="22">
        <v>21.26</v>
      </c>
      <c r="AL177" s="22">
        <v>23.97</v>
      </c>
      <c r="AM177" s="22">
        <v>27.49</v>
      </c>
      <c r="AN177" s="22">
        <v>36.450000000000003</v>
      </c>
      <c r="AO177" s="22">
        <v>7.78</v>
      </c>
      <c r="AP177" s="22">
        <v>21.1</v>
      </c>
      <c r="AQ177" s="22">
        <v>5.22</v>
      </c>
      <c r="AR177" s="22">
        <v>17.86</v>
      </c>
      <c r="AS177" s="22">
        <v>17.309999999999999</v>
      </c>
      <c r="AT177" s="22">
        <v>28.24</v>
      </c>
      <c r="AU177" s="22">
        <v>132.16</v>
      </c>
      <c r="AV177" s="22">
        <v>6.23</v>
      </c>
      <c r="AW177" s="22">
        <v>16.100000000000001</v>
      </c>
      <c r="AX177" s="22">
        <v>106.71</v>
      </c>
      <c r="AY177" s="22">
        <v>0</v>
      </c>
      <c r="AZ177" s="22">
        <v>19.23</v>
      </c>
      <c r="BA177" s="22">
        <v>25.55</v>
      </c>
      <c r="BB177" s="22">
        <v>19.21</v>
      </c>
      <c r="BC177" s="22">
        <v>6.27</v>
      </c>
      <c r="BD177" s="22">
        <v>0</v>
      </c>
      <c r="BE177" s="22">
        <v>0</v>
      </c>
      <c r="BF177" s="22">
        <v>0</v>
      </c>
      <c r="BG177" s="22">
        <v>0</v>
      </c>
      <c r="BH177" s="22">
        <v>0</v>
      </c>
      <c r="BI177" s="22">
        <v>0</v>
      </c>
      <c r="BJ177" s="22">
        <v>0</v>
      </c>
      <c r="BK177" s="22">
        <v>0.18</v>
      </c>
      <c r="BL177" s="22">
        <v>0</v>
      </c>
      <c r="BM177" s="22">
        <v>0.12</v>
      </c>
      <c r="BN177" s="22">
        <v>0.01</v>
      </c>
      <c r="BO177" s="22">
        <v>0.02</v>
      </c>
      <c r="BP177" s="22">
        <v>0</v>
      </c>
      <c r="BQ177" s="22">
        <v>0</v>
      </c>
      <c r="BR177" s="22">
        <v>0</v>
      </c>
      <c r="BS177" s="22">
        <v>0.7</v>
      </c>
      <c r="BT177" s="22">
        <v>0</v>
      </c>
      <c r="BU177" s="22">
        <v>0</v>
      </c>
      <c r="BV177" s="22">
        <v>1.73</v>
      </c>
      <c r="BW177" s="22">
        <v>0</v>
      </c>
      <c r="BX177" s="22">
        <v>0</v>
      </c>
      <c r="BY177" s="22">
        <v>0</v>
      </c>
      <c r="BZ177" s="22">
        <v>0</v>
      </c>
      <c r="CA177" s="22">
        <v>0</v>
      </c>
      <c r="CB177" s="22">
        <v>47.78</v>
      </c>
      <c r="CC177" s="23"/>
      <c r="CD177" s="23"/>
      <c r="CE177" s="22">
        <v>1.34</v>
      </c>
      <c r="CG177" s="22">
        <v>0</v>
      </c>
      <c r="CH177" s="22">
        <v>0</v>
      </c>
      <c r="CI177" s="22">
        <v>0</v>
      </c>
      <c r="CJ177" s="22">
        <v>0</v>
      </c>
      <c r="CK177" s="22">
        <v>0</v>
      </c>
      <c r="CL177" s="22">
        <v>0</v>
      </c>
      <c r="CM177" s="22">
        <v>0</v>
      </c>
      <c r="CN177" s="22">
        <v>0</v>
      </c>
      <c r="CO177" s="22">
        <v>0</v>
      </c>
      <c r="CP177" s="22">
        <v>2</v>
      </c>
      <c r="CQ177" s="22">
        <v>0</v>
      </c>
    </row>
    <row r="178" spans="1:95" s="22" customFormat="1" x14ac:dyDescent="0.25">
      <c r="A178" s="31" t="str">
        <f>"56, сб.2024"</f>
        <v>56, сб.2024</v>
      </c>
      <c r="B178" s="20" t="s">
        <v>131</v>
      </c>
      <c r="C178" s="21" t="str">
        <f>"200,0"</f>
        <v>200,0</v>
      </c>
      <c r="D178" s="21">
        <v>1.93</v>
      </c>
      <c r="E178" s="21">
        <v>0.22</v>
      </c>
      <c r="F178" s="21">
        <v>4.59</v>
      </c>
      <c r="G178" s="21">
        <v>0</v>
      </c>
      <c r="H178" s="21">
        <v>14.01</v>
      </c>
      <c r="I178" s="21">
        <v>103.732956</v>
      </c>
      <c r="J178" s="21">
        <v>3.17</v>
      </c>
      <c r="K178" s="21">
        <v>0.1</v>
      </c>
      <c r="L178" s="21">
        <v>3.17</v>
      </c>
      <c r="M178" s="21">
        <v>0</v>
      </c>
      <c r="N178" s="21">
        <v>1.98</v>
      </c>
      <c r="O178" s="21">
        <v>10.61</v>
      </c>
      <c r="P178" s="21">
        <v>1.42</v>
      </c>
      <c r="Q178" s="21">
        <v>0</v>
      </c>
      <c r="R178" s="21">
        <v>0</v>
      </c>
      <c r="S178" s="21">
        <v>0.3</v>
      </c>
      <c r="T178" s="21">
        <v>1.6</v>
      </c>
      <c r="U178" s="21">
        <v>244.87</v>
      </c>
      <c r="V178" s="21">
        <v>349.31</v>
      </c>
      <c r="W178" s="21">
        <v>19.38</v>
      </c>
      <c r="X178" s="21">
        <v>18.600000000000001</v>
      </c>
      <c r="Y178" s="21">
        <v>54.88</v>
      </c>
      <c r="Z178" s="21">
        <v>0.7</v>
      </c>
      <c r="AA178" s="21">
        <v>21.36</v>
      </c>
      <c r="AB178" s="21">
        <v>796.48</v>
      </c>
      <c r="AC178" s="21">
        <v>201.32</v>
      </c>
      <c r="AD178" s="21">
        <v>0.23</v>
      </c>
      <c r="AE178" s="21">
        <v>0.06</v>
      </c>
      <c r="AF178" s="21">
        <v>0.05</v>
      </c>
      <c r="AG178" s="21">
        <v>0.77</v>
      </c>
      <c r="AH178" s="21">
        <v>1.42</v>
      </c>
      <c r="AI178" s="21">
        <v>5.37</v>
      </c>
      <c r="AJ178" s="22">
        <v>0</v>
      </c>
      <c r="AK178" s="22">
        <v>32.22</v>
      </c>
      <c r="AL178" s="22">
        <v>38.54</v>
      </c>
      <c r="AM178" s="22">
        <v>51.7</v>
      </c>
      <c r="AN178" s="22">
        <v>49.03</v>
      </c>
      <c r="AO178" s="22">
        <v>11.24</v>
      </c>
      <c r="AP178" s="22">
        <v>33.99</v>
      </c>
      <c r="AQ178" s="22">
        <v>16.66</v>
      </c>
      <c r="AR178" s="22">
        <v>43.73</v>
      </c>
      <c r="AS178" s="22">
        <v>49.18</v>
      </c>
      <c r="AT178" s="22">
        <v>104.46</v>
      </c>
      <c r="AU178" s="22">
        <v>73.17</v>
      </c>
      <c r="AV178" s="22">
        <v>15.42</v>
      </c>
      <c r="AW178" s="22">
        <v>36.770000000000003</v>
      </c>
      <c r="AX178" s="22">
        <v>265.54000000000002</v>
      </c>
      <c r="AY178" s="22">
        <v>0</v>
      </c>
      <c r="AZ178" s="22">
        <v>56.4</v>
      </c>
      <c r="BA178" s="22">
        <v>34.409999999999997</v>
      </c>
      <c r="BB178" s="22">
        <v>27.52</v>
      </c>
      <c r="BC178" s="22">
        <v>14.85</v>
      </c>
      <c r="BD178" s="22">
        <v>0.13</v>
      </c>
      <c r="BE178" s="22">
        <v>0.03</v>
      </c>
      <c r="BF178" s="22">
        <v>0.03</v>
      </c>
      <c r="BG178" s="22">
        <v>7.0000000000000007E-2</v>
      </c>
      <c r="BH178" s="22">
        <v>0.09</v>
      </c>
      <c r="BI178" s="22">
        <v>0.28000000000000003</v>
      </c>
      <c r="BJ178" s="22">
        <v>0</v>
      </c>
      <c r="BK178" s="22">
        <v>0.91</v>
      </c>
      <c r="BL178" s="22">
        <v>0</v>
      </c>
      <c r="BM178" s="22">
        <v>0.27</v>
      </c>
      <c r="BN178" s="22">
        <v>0</v>
      </c>
      <c r="BO178" s="22">
        <v>0</v>
      </c>
      <c r="BP178" s="22">
        <v>0</v>
      </c>
      <c r="BQ178" s="22">
        <v>0</v>
      </c>
      <c r="BR178" s="22">
        <v>0.1</v>
      </c>
      <c r="BS178" s="22">
        <v>0.89</v>
      </c>
      <c r="BT178" s="22">
        <v>0</v>
      </c>
      <c r="BU178" s="22">
        <v>0</v>
      </c>
      <c r="BV178" s="22">
        <v>0.1</v>
      </c>
      <c r="BW178" s="22">
        <v>0</v>
      </c>
      <c r="BX178" s="22">
        <v>0</v>
      </c>
      <c r="BY178" s="22">
        <v>0</v>
      </c>
      <c r="BZ178" s="22">
        <v>0</v>
      </c>
      <c r="CA178" s="22">
        <v>0</v>
      </c>
      <c r="CB178" s="22">
        <v>227.7</v>
      </c>
      <c r="CC178" s="23"/>
      <c r="CD178" s="23"/>
      <c r="CE178" s="22">
        <v>154.11000000000001</v>
      </c>
      <c r="CG178" s="22">
        <v>0</v>
      </c>
      <c r="CH178" s="22">
        <v>0</v>
      </c>
      <c r="CI178" s="22">
        <v>0</v>
      </c>
      <c r="CJ178" s="22">
        <v>0</v>
      </c>
      <c r="CK178" s="22">
        <v>0</v>
      </c>
      <c r="CL178" s="22">
        <v>0</v>
      </c>
      <c r="CM178" s="22">
        <v>0</v>
      </c>
      <c r="CN178" s="22">
        <v>0</v>
      </c>
      <c r="CO178" s="22">
        <v>0</v>
      </c>
      <c r="CP178" s="22">
        <v>0</v>
      </c>
      <c r="CQ178" s="22">
        <v>0.2</v>
      </c>
    </row>
    <row r="179" spans="1:95" s="22" customFormat="1" x14ac:dyDescent="0.25">
      <c r="A179" s="31" t="str">
        <f>"125, сб.2024"</f>
        <v>125, сб.2024</v>
      </c>
      <c r="B179" s="20" t="s">
        <v>146</v>
      </c>
      <c r="C179" s="21" t="str">
        <f>"200,0"</f>
        <v>200,0</v>
      </c>
      <c r="D179" s="21">
        <v>17.489999999999998</v>
      </c>
      <c r="E179" s="21">
        <v>15.16</v>
      </c>
      <c r="F179" s="21">
        <v>21</v>
      </c>
      <c r="G179" s="21">
        <v>0</v>
      </c>
      <c r="H179" s="21">
        <v>29.82</v>
      </c>
      <c r="I179" s="21">
        <v>333.77853910626834</v>
      </c>
      <c r="J179" s="21">
        <v>0</v>
      </c>
      <c r="K179" s="21">
        <v>0</v>
      </c>
      <c r="L179" s="21">
        <v>0</v>
      </c>
      <c r="M179" s="21">
        <v>0</v>
      </c>
      <c r="N179" s="21">
        <v>3.57</v>
      </c>
      <c r="O179" s="21">
        <v>13.96</v>
      </c>
      <c r="P179" s="21">
        <v>2</v>
      </c>
      <c r="Q179" s="21">
        <v>0</v>
      </c>
      <c r="R179" s="21">
        <v>0</v>
      </c>
      <c r="S179" s="21">
        <v>0</v>
      </c>
      <c r="T179" s="21">
        <v>2.62</v>
      </c>
      <c r="U179" s="21">
        <v>159.19</v>
      </c>
      <c r="V179" s="21">
        <v>770.74</v>
      </c>
      <c r="W179" s="21">
        <v>24.36</v>
      </c>
      <c r="X179" s="21">
        <v>44.2</v>
      </c>
      <c r="Y179" s="21">
        <v>214.82</v>
      </c>
      <c r="Z179" s="21">
        <v>3.15</v>
      </c>
      <c r="AA179" s="21">
        <v>0</v>
      </c>
      <c r="AB179" s="21">
        <v>1628.03</v>
      </c>
      <c r="AC179" s="21">
        <v>0</v>
      </c>
      <c r="AD179" s="21">
        <v>0</v>
      </c>
      <c r="AE179" s="21">
        <v>0.09</v>
      </c>
      <c r="AF179" s="21">
        <v>0.14000000000000001</v>
      </c>
      <c r="AG179" s="21">
        <v>4.07</v>
      </c>
      <c r="AH179" s="21">
        <v>0</v>
      </c>
      <c r="AI179" s="21">
        <v>2.59</v>
      </c>
      <c r="AJ179" s="22">
        <v>0</v>
      </c>
      <c r="AK179" s="22">
        <v>0</v>
      </c>
      <c r="AL179" s="22">
        <v>0</v>
      </c>
      <c r="AM179" s="22">
        <v>0</v>
      </c>
      <c r="AN179" s="22">
        <v>0</v>
      </c>
      <c r="AO179" s="22">
        <v>0</v>
      </c>
      <c r="AP179" s="22">
        <v>0</v>
      </c>
      <c r="AQ179" s="22">
        <v>0</v>
      </c>
      <c r="AR179" s="22">
        <v>0</v>
      </c>
      <c r="AS179" s="22">
        <v>0</v>
      </c>
      <c r="AT179" s="22">
        <v>0</v>
      </c>
      <c r="AU179" s="22">
        <v>0</v>
      </c>
      <c r="AV179" s="22">
        <v>0</v>
      </c>
      <c r="AW179" s="22">
        <v>0</v>
      </c>
      <c r="AX179" s="22">
        <v>0</v>
      </c>
      <c r="AY179" s="22">
        <v>0</v>
      </c>
      <c r="AZ179" s="22">
        <v>0</v>
      </c>
      <c r="BA179" s="22">
        <v>0</v>
      </c>
      <c r="BB179" s="22">
        <v>0</v>
      </c>
      <c r="BC179" s="22">
        <v>0</v>
      </c>
      <c r="BD179" s="22">
        <v>0</v>
      </c>
      <c r="BE179" s="22">
        <v>0</v>
      </c>
      <c r="BF179" s="22">
        <v>0</v>
      </c>
      <c r="BG179" s="22">
        <v>0</v>
      </c>
      <c r="BH179" s="22">
        <v>0</v>
      </c>
      <c r="BI179" s="22">
        <v>0</v>
      </c>
      <c r="BJ179" s="22">
        <v>0</v>
      </c>
      <c r="BK179" s="22">
        <v>0</v>
      </c>
      <c r="BL179" s="22">
        <v>0</v>
      </c>
      <c r="BM179" s="22">
        <v>0</v>
      </c>
      <c r="BN179" s="22">
        <v>0</v>
      </c>
      <c r="BO179" s="22">
        <v>0</v>
      </c>
      <c r="BP179" s="22">
        <v>0</v>
      </c>
      <c r="BQ179" s="22">
        <v>0</v>
      </c>
      <c r="BR179" s="22">
        <v>0</v>
      </c>
      <c r="BS179" s="22">
        <v>0</v>
      </c>
      <c r="BT179" s="22">
        <v>0</v>
      </c>
      <c r="BU179" s="22">
        <v>0</v>
      </c>
      <c r="BV179" s="22">
        <v>0</v>
      </c>
      <c r="BW179" s="22">
        <v>0</v>
      </c>
      <c r="BX179" s="22">
        <v>0</v>
      </c>
      <c r="BY179" s="22">
        <v>0</v>
      </c>
      <c r="BZ179" s="22">
        <v>0</v>
      </c>
      <c r="CA179" s="22">
        <v>0</v>
      </c>
      <c r="CB179" s="22">
        <v>0</v>
      </c>
      <c r="CC179" s="23"/>
      <c r="CD179" s="23"/>
      <c r="CE179" s="22">
        <v>271.33999999999997</v>
      </c>
      <c r="CG179" s="22">
        <v>0</v>
      </c>
      <c r="CH179" s="22">
        <v>0</v>
      </c>
      <c r="CI179" s="22">
        <v>0</v>
      </c>
      <c r="CJ179" s="22">
        <v>0</v>
      </c>
      <c r="CK179" s="22">
        <v>0</v>
      </c>
      <c r="CL179" s="22">
        <v>0</v>
      </c>
      <c r="CM179" s="22">
        <v>0</v>
      </c>
      <c r="CN179" s="22">
        <v>0</v>
      </c>
      <c r="CO179" s="22">
        <v>0</v>
      </c>
      <c r="CP179" s="22">
        <v>0</v>
      </c>
      <c r="CQ179" s="22">
        <v>0.41</v>
      </c>
    </row>
    <row r="180" spans="1:95" s="22" customFormat="1" x14ac:dyDescent="0.25">
      <c r="A180" s="31" t="str">
        <f>"300, сб. 2024"</f>
        <v>300, сб. 2024</v>
      </c>
      <c r="B180" s="20" t="s">
        <v>105</v>
      </c>
      <c r="C180" s="21" t="str">
        <f>"200,0"</f>
        <v>200,0</v>
      </c>
      <c r="D180" s="21">
        <v>0.19</v>
      </c>
      <c r="E180" s="21">
        <v>0</v>
      </c>
      <c r="F180" s="21">
        <v>0.04</v>
      </c>
      <c r="G180" s="21">
        <v>0.05</v>
      </c>
      <c r="H180" s="21">
        <v>9.2200000000000006</v>
      </c>
      <c r="I180" s="21">
        <v>36.005279999999999</v>
      </c>
      <c r="J180" s="21">
        <v>0</v>
      </c>
      <c r="K180" s="21">
        <v>0</v>
      </c>
      <c r="L180" s="21">
        <v>0</v>
      </c>
      <c r="M180" s="21">
        <v>0</v>
      </c>
      <c r="N180" s="21">
        <v>9.1199999999999992</v>
      </c>
      <c r="O180" s="21">
        <v>0</v>
      </c>
      <c r="P180" s="21">
        <v>0.1</v>
      </c>
      <c r="Q180" s="21">
        <v>0</v>
      </c>
      <c r="R180" s="21">
        <v>0</v>
      </c>
      <c r="S180" s="21">
        <v>0</v>
      </c>
      <c r="T180" s="21">
        <v>7.0000000000000007E-2</v>
      </c>
      <c r="U180" s="21">
        <v>0.1</v>
      </c>
      <c r="V180" s="21">
        <v>0.26</v>
      </c>
      <c r="W180" s="21">
        <v>0.26</v>
      </c>
      <c r="X180" s="21">
        <v>0</v>
      </c>
      <c r="Y180" s="21">
        <v>0</v>
      </c>
      <c r="Z180" s="21">
        <v>0.03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2">
        <v>0</v>
      </c>
      <c r="AK180" s="22">
        <v>0</v>
      </c>
      <c r="AL180" s="22">
        <v>0</v>
      </c>
      <c r="AM180" s="22">
        <v>0</v>
      </c>
      <c r="AN180" s="22">
        <v>0</v>
      </c>
      <c r="AO180" s="22">
        <v>0</v>
      </c>
      <c r="AP180" s="22">
        <v>0</v>
      </c>
      <c r="AQ180" s="22">
        <v>0</v>
      </c>
      <c r="AR180" s="22">
        <v>0</v>
      </c>
      <c r="AS180" s="22">
        <v>0</v>
      </c>
      <c r="AT180" s="22">
        <v>0</v>
      </c>
      <c r="AU180" s="22">
        <v>0</v>
      </c>
      <c r="AV180" s="22">
        <v>0</v>
      </c>
      <c r="AW180" s="22">
        <v>0</v>
      </c>
      <c r="AX180" s="22">
        <v>0</v>
      </c>
      <c r="AY180" s="22">
        <v>0</v>
      </c>
      <c r="AZ180" s="22">
        <v>0</v>
      </c>
      <c r="BA180" s="22">
        <v>0</v>
      </c>
      <c r="BB180" s="22">
        <v>0</v>
      </c>
      <c r="BC180" s="22">
        <v>0</v>
      </c>
      <c r="BD180" s="22">
        <v>0</v>
      </c>
      <c r="BE180" s="22">
        <v>0</v>
      </c>
      <c r="BF180" s="22">
        <v>0</v>
      </c>
      <c r="BG180" s="22">
        <v>0</v>
      </c>
      <c r="BH180" s="22">
        <v>0</v>
      </c>
      <c r="BI180" s="22">
        <v>0</v>
      </c>
      <c r="BJ180" s="22">
        <v>0</v>
      </c>
      <c r="BK180" s="22">
        <v>0</v>
      </c>
      <c r="BL180" s="22">
        <v>0</v>
      </c>
      <c r="BM180" s="22">
        <v>0</v>
      </c>
      <c r="BN180" s="22">
        <v>0</v>
      </c>
      <c r="BO180" s="22">
        <v>0</v>
      </c>
      <c r="BP180" s="22">
        <v>0</v>
      </c>
      <c r="BQ180" s="22">
        <v>0</v>
      </c>
      <c r="BR180" s="22">
        <v>0</v>
      </c>
      <c r="BS180" s="22">
        <v>0</v>
      </c>
      <c r="BT180" s="22">
        <v>0</v>
      </c>
      <c r="BU180" s="22">
        <v>0</v>
      </c>
      <c r="BV180" s="22">
        <v>0</v>
      </c>
      <c r="BW180" s="22">
        <v>0</v>
      </c>
      <c r="BX180" s="22">
        <v>0</v>
      </c>
      <c r="BY180" s="22">
        <v>0</v>
      </c>
      <c r="BZ180" s="22">
        <v>0</v>
      </c>
      <c r="CA180" s="22">
        <v>0</v>
      </c>
      <c r="CB180" s="22">
        <v>190.1</v>
      </c>
      <c r="CC180" s="23"/>
      <c r="CD180" s="23"/>
      <c r="CE180" s="22">
        <v>0</v>
      </c>
      <c r="CG180" s="22">
        <v>0</v>
      </c>
      <c r="CH180" s="22">
        <v>0</v>
      </c>
      <c r="CI180" s="22">
        <v>0</v>
      </c>
      <c r="CJ180" s="22">
        <v>0</v>
      </c>
      <c r="CK180" s="22">
        <v>0</v>
      </c>
      <c r="CL180" s="22">
        <v>0</v>
      </c>
      <c r="CM180" s="22">
        <v>0</v>
      </c>
      <c r="CN180" s="22">
        <v>0</v>
      </c>
      <c r="CO180" s="22">
        <v>0</v>
      </c>
      <c r="CP180" s="22">
        <v>10</v>
      </c>
      <c r="CQ180" s="22">
        <v>0</v>
      </c>
    </row>
    <row r="181" spans="1:95" s="22" customFormat="1" x14ac:dyDescent="0.25">
      <c r="A181" s="31" t="str">
        <f>"1.5, сб. 2024"</f>
        <v>1.5, сб. 2024</v>
      </c>
      <c r="B181" s="20" t="s">
        <v>100</v>
      </c>
      <c r="C181" s="21" t="str">
        <f>"25,0"</f>
        <v>25,0</v>
      </c>
      <c r="D181" s="21">
        <v>1.98</v>
      </c>
      <c r="E181" s="21">
        <v>0</v>
      </c>
      <c r="F181" s="21">
        <v>0.25</v>
      </c>
      <c r="G181" s="21">
        <v>0</v>
      </c>
      <c r="H181" s="21">
        <v>12.9</v>
      </c>
      <c r="I181" s="21">
        <v>61.374999999999993</v>
      </c>
      <c r="J181" s="21">
        <v>0.05</v>
      </c>
      <c r="K181" s="21">
        <v>0</v>
      </c>
      <c r="L181" s="21">
        <v>0.05</v>
      </c>
      <c r="M181" s="21">
        <v>0</v>
      </c>
      <c r="N181" s="21">
        <v>0.53</v>
      </c>
      <c r="O181" s="21">
        <v>11.55</v>
      </c>
      <c r="P181" s="21">
        <v>0.83</v>
      </c>
      <c r="Q181" s="21">
        <v>0</v>
      </c>
      <c r="R181" s="21">
        <v>0</v>
      </c>
      <c r="S181" s="21">
        <v>0.08</v>
      </c>
      <c r="T181" s="21">
        <v>0.38</v>
      </c>
      <c r="U181" s="21">
        <v>0</v>
      </c>
      <c r="V181" s="21">
        <v>33.25</v>
      </c>
      <c r="W181" s="21">
        <v>5.75</v>
      </c>
      <c r="X181" s="21">
        <v>8.25</v>
      </c>
      <c r="Y181" s="21">
        <v>21.75</v>
      </c>
      <c r="Z181" s="21">
        <v>0.5</v>
      </c>
      <c r="AA181" s="21">
        <v>0</v>
      </c>
      <c r="AB181" s="21">
        <v>0</v>
      </c>
      <c r="AC181" s="21">
        <v>0</v>
      </c>
      <c r="AD181" s="21">
        <v>0.33</v>
      </c>
      <c r="AE181" s="21">
        <v>0.04</v>
      </c>
      <c r="AF181" s="21">
        <v>0.02</v>
      </c>
      <c r="AG181" s="21">
        <v>0.4</v>
      </c>
      <c r="AH181" s="21">
        <v>0.78</v>
      </c>
      <c r="AI181" s="21">
        <v>0</v>
      </c>
      <c r="AJ181" s="22">
        <v>0</v>
      </c>
      <c r="AK181" s="22">
        <v>0</v>
      </c>
      <c r="AL181" s="22">
        <v>0</v>
      </c>
      <c r="AM181" s="22">
        <v>0</v>
      </c>
      <c r="AN181" s="22">
        <v>0</v>
      </c>
      <c r="AO181" s="22">
        <v>0</v>
      </c>
      <c r="AP181" s="22">
        <v>0</v>
      </c>
      <c r="AQ181" s="22">
        <v>0</v>
      </c>
      <c r="AR181" s="22">
        <v>0</v>
      </c>
      <c r="AS181" s="22">
        <v>0</v>
      </c>
      <c r="AT181" s="22">
        <v>0</v>
      </c>
      <c r="AU181" s="22">
        <v>0</v>
      </c>
      <c r="AV181" s="22">
        <v>0</v>
      </c>
      <c r="AW181" s="22">
        <v>0</v>
      </c>
      <c r="AX181" s="22">
        <v>0</v>
      </c>
      <c r="AY181" s="22">
        <v>0</v>
      </c>
      <c r="AZ181" s="22">
        <v>0</v>
      </c>
      <c r="BA181" s="22">
        <v>0</v>
      </c>
      <c r="BB181" s="22">
        <v>0</v>
      </c>
      <c r="BC181" s="22">
        <v>0</v>
      </c>
      <c r="BD181" s="22">
        <v>0</v>
      </c>
      <c r="BE181" s="22">
        <v>0</v>
      </c>
      <c r="BF181" s="22">
        <v>0</v>
      </c>
      <c r="BG181" s="22">
        <v>0</v>
      </c>
      <c r="BH181" s="22">
        <v>0</v>
      </c>
      <c r="BI181" s="22">
        <v>0</v>
      </c>
      <c r="BJ181" s="22">
        <v>0</v>
      </c>
      <c r="BK181" s="22">
        <v>0</v>
      </c>
      <c r="BL181" s="22">
        <v>0</v>
      </c>
      <c r="BM181" s="22">
        <v>0</v>
      </c>
      <c r="BN181" s="22">
        <v>0</v>
      </c>
      <c r="BO181" s="22">
        <v>0</v>
      </c>
      <c r="BP181" s="22">
        <v>0</v>
      </c>
      <c r="BQ181" s="22">
        <v>0</v>
      </c>
      <c r="BR181" s="22">
        <v>0</v>
      </c>
      <c r="BS181" s="22">
        <v>0</v>
      </c>
      <c r="BT181" s="22">
        <v>0</v>
      </c>
      <c r="BU181" s="22">
        <v>0</v>
      </c>
      <c r="BV181" s="22">
        <v>0</v>
      </c>
      <c r="BW181" s="22">
        <v>0</v>
      </c>
      <c r="BX181" s="22">
        <v>0</v>
      </c>
      <c r="BY181" s="22">
        <v>0</v>
      </c>
      <c r="BZ181" s="22">
        <v>0</v>
      </c>
      <c r="CA181" s="22">
        <v>0</v>
      </c>
      <c r="CB181" s="22">
        <v>9.43</v>
      </c>
      <c r="CC181" s="23"/>
      <c r="CD181" s="23"/>
      <c r="CE181" s="22">
        <v>0</v>
      </c>
      <c r="CG181" s="22">
        <v>0</v>
      </c>
      <c r="CH181" s="22">
        <v>0</v>
      </c>
      <c r="CI181" s="22">
        <v>0</v>
      </c>
      <c r="CJ181" s="22">
        <v>0</v>
      </c>
      <c r="CK181" s="22">
        <v>0</v>
      </c>
      <c r="CL181" s="22">
        <v>0</v>
      </c>
      <c r="CM181" s="22">
        <v>0</v>
      </c>
      <c r="CN181" s="22">
        <v>0</v>
      </c>
      <c r="CO181" s="22">
        <v>0</v>
      </c>
      <c r="CP181" s="22">
        <v>0</v>
      </c>
      <c r="CQ181" s="22">
        <v>0</v>
      </c>
    </row>
    <row r="182" spans="1:95" s="15" customFormat="1" x14ac:dyDescent="0.25">
      <c r="A182" s="32" t="str">
        <f>"ТТК"</f>
        <v>ТТК</v>
      </c>
      <c r="B182" s="17" t="s">
        <v>113</v>
      </c>
      <c r="C182" s="18" t="str">
        <f>"25,0"</f>
        <v>25,0</v>
      </c>
      <c r="D182" s="18">
        <v>1.65</v>
      </c>
      <c r="E182" s="18">
        <v>0</v>
      </c>
      <c r="F182" s="18">
        <v>0.3</v>
      </c>
      <c r="G182" s="18">
        <v>0</v>
      </c>
      <c r="H182" s="18">
        <v>10.43</v>
      </c>
      <c r="I182" s="18">
        <v>48.344999999999999</v>
      </c>
      <c r="J182" s="18">
        <v>0.05</v>
      </c>
      <c r="K182" s="18">
        <v>0</v>
      </c>
      <c r="L182" s="18">
        <v>0.05</v>
      </c>
      <c r="M182" s="18">
        <v>0</v>
      </c>
      <c r="N182" s="18">
        <v>0.3</v>
      </c>
      <c r="O182" s="18">
        <v>8.0500000000000007</v>
      </c>
      <c r="P182" s="18">
        <v>2.08</v>
      </c>
      <c r="Q182" s="18">
        <v>0</v>
      </c>
      <c r="R182" s="18">
        <v>0</v>
      </c>
      <c r="S182" s="18">
        <v>0.25</v>
      </c>
      <c r="T182" s="18">
        <v>0.63</v>
      </c>
      <c r="U182" s="18">
        <v>0</v>
      </c>
      <c r="V182" s="18">
        <v>61.25</v>
      </c>
      <c r="W182" s="18">
        <v>8.75</v>
      </c>
      <c r="X182" s="18">
        <v>11.75</v>
      </c>
      <c r="Y182" s="18">
        <v>39.5</v>
      </c>
      <c r="Z182" s="18">
        <v>0.98</v>
      </c>
      <c r="AA182" s="18">
        <v>0</v>
      </c>
      <c r="AB182" s="18">
        <v>1.25</v>
      </c>
      <c r="AC182" s="18">
        <v>0.25</v>
      </c>
      <c r="AD182" s="18">
        <v>0.35</v>
      </c>
      <c r="AE182" s="18">
        <v>0.05</v>
      </c>
      <c r="AF182" s="18">
        <v>0.02</v>
      </c>
      <c r="AG182" s="18">
        <v>0.18</v>
      </c>
      <c r="AH182" s="18">
        <v>0.5</v>
      </c>
      <c r="AI182" s="18">
        <v>0</v>
      </c>
      <c r="AJ182" s="15">
        <v>0</v>
      </c>
      <c r="AK182" s="15">
        <v>80.5</v>
      </c>
      <c r="AL182" s="15">
        <v>62</v>
      </c>
      <c r="AM182" s="15">
        <v>106.75</v>
      </c>
      <c r="AN182" s="15">
        <v>55.75</v>
      </c>
      <c r="AO182" s="15">
        <v>23.25</v>
      </c>
      <c r="AP182" s="15">
        <v>49.5</v>
      </c>
      <c r="AQ182" s="15">
        <v>20</v>
      </c>
      <c r="AR182" s="15">
        <v>92.75</v>
      </c>
      <c r="AS182" s="15">
        <v>74.25</v>
      </c>
      <c r="AT182" s="15">
        <v>72.75</v>
      </c>
      <c r="AU182" s="15">
        <v>116</v>
      </c>
      <c r="AV182" s="15">
        <v>31</v>
      </c>
      <c r="AW182" s="15">
        <v>77.5</v>
      </c>
      <c r="AX182" s="15">
        <v>382.25</v>
      </c>
      <c r="AY182" s="15">
        <v>0</v>
      </c>
      <c r="AZ182" s="15">
        <v>131.5</v>
      </c>
      <c r="BA182" s="15">
        <v>72.75</v>
      </c>
      <c r="BB182" s="15">
        <v>45</v>
      </c>
      <c r="BC182" s="15">
        <v>32.5</v>
      </c>
      <c r="BD182" s="15">
        <v>0</v>
      </c>
      <c r="BE182" s="15">
        <v>0</v>
      </c>
      <c r="BF182" s="15">
        <v>0</v>
      </c>
      <c r="BG182" s="15">
        <v>0</v>
      </c>
      <c r="BH182" s="15">
        <v>0</v>
      </c>
      <c r="BI182" s="15">
        <v>0</v>
      </c>
      <c r="BJ182" s="15">
        <v>0</v>
      </c>
      <c r="BK182" s="15">
        <v>0.04</v>
      </c>
      <c r="BL182" s="15">
        <v>0</v>
      </c>
      <c r="BM182" s="15">
        <v>0</v>
      </c>
      <c r="BN182" s="15">
        <v>0.01</v>
      </c>
      <c r="BO182" s="15">
        <v>0</v>
      </c>
      <c r="BP182" s="15">
        <v>0</v>
      </c>
      <c r="BQ182" s="15">
        <v>0</v>
      </c>
      <c r="BR182" s="15">
        <v>0</v>
      </c>
      <c r="BS182" s="15">
        <v>0.03</v>
      </c>
      <c r="BT182" s="15">
        <v>0</v>
      </c>
      <c r="BU182" s="15">
        <v>0</v>
      </c>
      <c r="BV182" s="15">
        <v>0.12</v>
      </c>
      <c r="BW182" s="15">
        <v>0.02</v>
      </c>
      <c r="BX182" s="15">
        <v>0</v>
      </c>
      <c r="BY182" s="15">
        <v>0</v>
      </c>
      <c r="BZ182" s="15">
        <v>0</v>
      </c>
      <c r="CA182" s="15">
        <v>0</v>
      </c>
      <c r="CB182" s="15">
        <v>11.75</v>
      </c>
      <c r="CC182" s="19"/>
      <c r="CD182" s="19"/>
      <c r="CE182" s="15">
        <v>0.21</v>
      </c>
      <c r="CG182" s="15">
        <v>0</v>
      </c>
      <c r="CH182" s="15">
        <v>0</v>
      </c>
      <c r="CI182" s="15">
        <v>0</v>
      </c>
      <c r="CJ182" s="15">
        <v>0</v>
      </c>
      <c r="CK182" s="15">
        <v>0</v>
      </c>
      <c r="CL182" s="15">
        <v>0</v>
      </c>
      <c r="CM182" s="15">
        <v>0</v>
      </c>
      <c r="CN182" s="15">
        <v>0</v>
      </c>
      <c r="CO182" s="15">
        <v>0</v>
      </c>
      <c r="CP182" s="15">
        <v>0</v>
      </c>
      <c r="CQ182" s="15">
        <v>0</v>
      </c>
    </row>
    <row r="183" spans="1:95" s="26" customFormat="1" x14ac:dyDescent="0.25">
      <c r="A183" s="33"/>
      <c r="B183" s="24" t="s">
        <v>114</v>
      </c>
      <c r="C183" s="25"/>
      <c r="D183" s="25">
        <v>23.84</v>
      </c>
      <c r="E183" s="25">
        <v>15.38</v>
      </c>
      <c r="F183" s="25">
        <v>29.22</v>
      </c>
      <c r="G183" s="25">
        <v>0.05</v>
      </c>
      <c r="H183" s="25">
        <v>83.75</v>
      </c>
      <c r="I183" s="25">
        <v>639.54</v>
      </c>
      <c r="J183" s="25">
        <v>3.66</v>
      </c>
      <c r="K183" s="25">
        <v>2.0499999999999998</v>
      </c>
      <c r="L183" s="25">
        <v>3.66</v>
      </c>
      <c r="M183" s="25">
        <v>0</v>
      </c>
      <c r="N183" s="25">
        <v>21.55</v>
      </c>
      <c r="O183" s="25">
        <v>44.34</v>
      </c>
      <c r="P183" s="25">
        <v>7.57</v>
      </c>
      <c r="Q183" s="25">
        <v>0</v>
      </c>
      <c r="R183" s="25">
        <v>0</v>
      </c>
      <c r="S183" s="25">
        <v>0.79</v>
      </c>
      <c r="T183" s="25">
        <v>5.75</v>
      </c>
      <c r="U183" s="25">
        <v>421.59</v>
      </c>
      <c r="V183" s="25">
        <v>1347.79</v>
      </c>
      <c r="W183" s="25">
        <v>73.91</v>
      </c>
      <c r="X183" s="25">
        <v>91.84</v>
      </c>
      <c r="Y183" s="25">
        <v>347.64</v>
      </c>
      <c r="Z183" s="25">
        <v>6.19</v>
      </c>
      <c r="AA183" s="25">
        <v>21.36</v>
      </c>
      <c r="AB183" s="25">
        <v>2433.8200000000002</v>
      </c>
      <c r="AC183" s="25">
        <v>203.17</v>
      </c>
      <c r="AD183" s="25">
        <v>2.29</v>
      </c>
      <c r="AE183" s="25">
        <v>0.25</v>
      </c>
      <c r="AF183" s="25">
        <v>0.24</v>
      </c>
      <c r="AG183" s="25">
        <v>5.53</v>
      </c>
      <c r="AH183" s="25">
        <v>2.91</v>
      </c>
      <c r="AI183" s="25">
        <v>10.33</v>
      </c>
      <c r="AJ183" s="26">
        <v>0</v>
      </c>
      <c r="AK183" s="26">
        <v>133.97999999999999</v>
      </c>
      <c r="AL183" s="26">
        <v>124.52</v>
      </c>
      <c r="AM183" s="26">
        <v>185.94</v>
      </c>
      <c r="AN183" s="26">
        <v>141.22999999999999</v>
      </c>
      <c r="AO183" s="26">
        <v>42.27</v>
      </c>
      <c r="AP183" s="26">
        <v>104.59</v>
      </c>
      <c r="AQ183" s="26">
        <v>41.88</v>
      </c>
      <c r="AR183" s="26">
        <v>154.34</v>
      </c>
      <c r="AS183" s="26">
        <v>140.75</v>
      </c>
      <c r="AT183" s="26">
        <v>205.45</v>
      </c>
      <c r="AU183" s="26">
        <v>321.33999999999997</v>
      </c>
      <c r="AV183" s="26">
        <v>52.65</v>
      </c>
      <c r="AW183" s="26">
        <v>130.38</v>
      </c>
      <c r="AX183" s="26">
        <v>754.49</v>
      </c>
      <c r="AY183" s="26">
        <v>0</v>
      </c>
      <c r="AZ183" s="26">
        <v>207.13</v>
      </c>
      <c r="BA183" s="26">
        <v>132.69999999999999</v>
      </c>
      <c r="BB183" s="26">
        <v>91.73</v>
      </c>
      <c r="BC183" s="26">
        <v>53.63</v>
      </c>
      <c r="BD183" s="26">
        <v>0.13</v>
      </c>
      <c r="BE183" s="26">
        <v>0.03</v>
      </c>
      <c r="BF183" s="26">
        <v>0.03</v>
      </c>
      <c r="BG183" s="26">
        <v>7.0000000000000007E-2</v>
      </c>
      <c r="BH183" s="26">
        <v>0.09</v>
      </c>
      <c r="BI183" s="26">
        <v>0.28000000000000003</v>
      </c>
      <c r="BJ183" s="26">
        <v>0</v>
      </c>
      <c r="BK183" s="26">
        <v>1.1299999999999999</v>
      </c>
      <c r="BL183" s="26">
        <v>0</v>
      </c>
      <c r="BM183" s="26">
        <v>0.4</v>
      </c>
      <c r="BN183" s="26">
        <v>0.01</v>
      </c>
      <c r="BO183" s="26">
        <v>0.02</v>
      </c>
      <c r="BP183" s="26">
        <v>0</v>
      </c>
      <c r="BQ183" s="26">
        <v>0</v>
      </c>
      <c r="BR183" s="26">
        <v>0.11</v>
      </c>
      <c r="BS183" s="26">
        <v>1.61</v>
      </c>
      <c r="BT183" s="26">
        <v>0</v>
      </c>
      <c r="BU183" s="26">
        <v>0</v>
      </c>
      <c r="BV183" s="26">
        <v>1.95</v>
      </c>
      <c r="BW183" s="26">
        <v>0.02</v>
      </c>
      <c r="BX183" s="26">
        <v>0</v>
      </c>
      <c r="BY183" s="26">
        <v>0</v>
      </c>
      <c r="BZ183" s="26">
        <v>0</v>
      </c>
      <c r="CA183" s="26">
        <v>0</v>
      </c>
      <c r="CB183" s="26">
        <v>486.76</v>
      </c>
      <c r="CC183" s="13"/>
      <c r="CD183" s="13">
        <f>$I$183/$I$184*100</f>
        <v>60.556192063326741</v>
      </c>
      <c r="CE183" s="26">
        <v>427</v>
      </c>
      <c r="CG183" s="26">
        <v>0</v>
      </c>
      <c r="CH183" s="26">
        <v>0</v>
      </c>
      <c r="CI183" s="26">
        <v>0</v>
      </c>
      <c r="CJ183" s="26">
        <v>0</v>
      </c>
      <c r="CK183" s="26">
        <v>0</v>
      </c>
      <c r="CL183" s="26">
        <v>0</v>
      </c>
      <c r="CM183" s="26">
        <v>0</v>
      </c>
      <c r="CN183" s="26">
        <v>0</v>
      </c>
      <c r="CO183" s="26">
        <v>0</v>
      </c>
      <c r="CP183" s="26">
        <v>12</v>
      </c>
      <c r="CQ183" s="26">
        <v>0.61</v>
      </c>
    </row>
    <row r="184" spans="1:95" s="26" customFormat="1" x14ac:dyDescent="0.25">
      <c r="A184" s="33"/>
      <c r="B184" s="24" t="s">
        <v>115</v>
      </c>
      <c r="C184" s="25"/>
      <c r="D184" s="25">
        <v>34.479999999999997</v>
      </c>
      <c r="E184" s="25">
        <v>20.36</v>
      </c>
      <c r="F184" s="25">
        <v>42.89</v>
      </c>
      <c r="G184" s="25">
        <v>1.1000000000000001</v>
      </c>
      <c r="H184" s="25">
        <v>147.82</v>
      </c>
      <c r="I184" s="25">
        <v>1056.1099999999999</v>
      </c>
      <c r="J184" s="25">
        <v>11.66</v>
      </c>
      <c r="K184" s="25">
        <v>2.2599999999999998</v>
      </c>
      <c r="L184" s="25">
        <v>5.25</v>
      </c>
      <c r="M184" s="25">
        <v>0</v>
      </c>
      <c r="N184" s="25">
        <v>48.76</v>
      </c>
      <c r="O184" s="25">
        <v>77.3</v>
      </c>
      <c r="P184" s="25">
        <v>11.46</v>
      </c>
      <c r="Q184" s="25">
        <v>0</v>
      </c>
      <c r="R184" s="25">
        <v>0</v>
      </c>
      <c r="S184" s="25">
        <v>2.3199999999999998</v>
      </c>
      <c r="T184" s="25">
        <v>8.93</v>
      </c>
      <c r="U184" s="25">
        <v>820.85</v>
      </c>
      <c r="V184" s="25">
        <v>1850.07</v>
      </c>
      <c r="W184" s="25">
        <v>303.48</v>
      </c>
      <c r="X184" s="25">
        <v>146.44999999999999</v>
      </c>
      <c r="Y184" s="25">
        <v>568.35</v>
      </c>
      <c r="Z184" s="25">
        <v>9.8000000000000007</v>
      </c>
      <c r="AA184" s="25">
        <v>109.22</v>
      </c>
      <c r="AB184" s="25">
        <v>2524.15</v>
      </c>
      <c r="AC184" s="25">
        <v>306.47000000000003</v>
      </c>
      <c r="AD184" s="25">
        <v>3.12</v>
      </c>
      <c r="AE184" s="25">
        <v>0.43</v>
      </c>
      <c r="AF184" s="25">
        <v>0.45</v>
      </c>
      <c r="AG184" s="25">
        <v>6.79</v>
      </c>
      <c r="AH184" s="25">
        <v>6.75</v>
      </c>
      <c r="AI184" s="25">
        <v>21.83</v>
      </c>
      <c r="AJ184" s="26">
        <v>0</v>
      </c>
      <c r="AK184" s="26">
        <v>429.62</v>
      </c>
      <c r="AL184" s="26">
        <v>364.09</v>
      </c>
      <c r="AM184" s="26">
        <v>756.71</v>
      </c>
      <c r="AN184" s="26">
        <v>396.17</v>
      </c>
      <c r="AO184" s="26">
        <v>168.27</v>
      </c>
      <c r="AP184" s="26">
        <v>305.23</v>
      </c>
      <c r="AQ184" s="26">
        <v>157.68</v>
      </c>
      <c r="AR184" s="26">
        <v>435.65</v>
      </c>
      <c r="AS184" s="26">
        <v>453.07</v>
      </c>
      <c r="AT184" s="26">
        <v>431.62</v>
      </c>
      <c r="AU184" s="26">
        <v>725.67</v>
      </c>
      <c r="AV184" s="26">
        <v>193.02</v>
      </c>
      <c r="AW184" s="26">
        <v>282.18</v>
      </c>
      <c r="AX184" s="26">
        <v>1816.55</v>
      </c>
      <c r="AY184" s="26">
        <v>0</v>
      </c>
      <c r="AZ184" s="26">
        <v>663.79</v>
      </c>
      <c r="BA184" s="26">
        <v>431.15</v>
      </c>
      <c r="BB184" s="26">
        <v>338.5</v>
      </c>
      <c r="BC184" s="26">
        <v>125.48</v>
      </c>
      <c r="BD184" s="26">
        <v>0.45</v>
      </c>
      <c r="BE184" s="26">
        <v>0.11</v>
      </c>
      <c r="BF184" s="26">
        <v>0.13</v>
      </c>
      <c r="BG184" s="26">
        <v>0.34</v>
      </c>
      <c r="BH184" s="26">
        <v>0.42</v>
      </c>
      <c r="BI184" s="26">
        <v>1.28</v>
      </c>
      <c r="BJ184" s="26">
        <v>0.04</v>
      </c>
      <c r="BK184" s="26">
        <v>4</v>
      </c>
      <c r="BL184" s="26">
        <v>0.01</v>
      </c>
      <c r="BM184" s="26">
        <v>1.21</v>
      </c>
      <c r="BN184" s="26">
        <v>0.03</v>
      </c>
      <c r="BO184" s="26">
        <v>0.02</v>
      </c>
      <c r="BP184" s="26">
        <v>0</v>
      </c>
      <c r="BQ184" s="26">
        <v>7.0000000000000007E-2</v>
      </c>
      <c r="BR184" s="26">
        <v>0.42</v>
      </c>
      <c r="BS184" s="26">
        <v>4.2</v>
      </c>
      <c r="BT184" s="26">
        <v>0</v>
      </c>
      <c r="BU184" s="26">
        <v>0</v>
      </c>
      <c r="BV184" s="26">
        <v>2.41</v>
      </c>
      <c r="BW184" s="26">
        <v>0.03</v>
      </c>
      <c r="BX184" s="26">
        <v>0</v>
      </c>
      <c r="BY184" s="26">
        <v>0</v>
      </c>
      <c r="BZ184" s="26">
        <v>0</v>
      </c>
      <c r="CA184" s="26">
        <v>0</v>
      </c>
      <c r="CB184" s="26">
        <v>895.74</v>
      </c>
      <c r="CC184" s="13"/>
      <c r="CD184" s="13"/>
      <c r="CE184" s="26">
        <v>529.91</v>
      </c>
      <c r="CG184" s="26">
        <v>2</v>
      </c>
      <c r="CH184" s="26">
        <v>2</v>
      </c>
      <c r="CI184" s="26">
        <v>2</v>
      </c>
      <c r="CJ184" s="26">
        <v>150</v>
      </c>
      <c r="CK184" s="26">
        <v>150</v>
      </c>
      <c r="CL184" s="26">
        <v>150</v>
      </c>
      <c r="CM184" s="26">
        <v>46.8</v>
      </c>
      <c r="CN184" s="26">
        <v>46.8</v>
      </c>
      <c r="CO184" s="26">
        <v>46.8</v>
      </c>
      <c r="CP184" s="26">
        <v>26.14</v>
      </c>
      <c r="CQ184" s="26">
        <v>1.47</v>
      </c>
    </row>
    <row r="188" spans="1:95" x14ac:dyDescent="0.25">
      <c r="F188" s="9" t="s">
        <v>169</v>
      </c>
    </row>
    <row r="189" spans="1:95" ht="29.25" customHeight="1" x14ac:dyDescent="0.25">
      <c r="A189" s="42" t="s">
        <v>94</v>
      </c>
      <c r="B189" s="39" t="s">
        <v>95</v>
      </c>
      <c r="C189" s="39" t="s">
        <v>73</v>
      </c>
      <c r="D189" s="35" t="s">
        <v>0</v>
      </c>
      <c r="E189" s="36"/>
      <c r="F189" s="35" t="s">
        <v>1</v>
      </c>
      <c r="G189" s="36"/>
      <c r="H189" s="39" t="s">
        <v>74</v>
      </c>
      <c r="I189" s="39" t="s">
        <v>96</v>
      </c>
      <c r="J189" s="10" t="s">
        <v>2</v>
      </c>
      <c r="K189" s="10" t="s">
        <v>3</v>
      </c>
      <c r="L189" s="10" t="s">
        <v>65</v>
      </c>
      <c r="M189" s="10" t="s">
        <v>4</v>
      </c>
      <c r="N189" s="10" t="s">
        <v>5</v>
      </c>
      <c r="O189" s="10" t="s">
        <v>6</v>
      </c>
      <c r="P189" s="10" t="s">
        <v>7</v>
      </c>
      <c r="Q189" s="10" t="s">
        <v>8</v>
      </c>
      <c r="R189" s="10" t="s">
        <v>9</v>
      </c>
      <c r="S189" s="10" t="s">
        <v>10</v>
      </c>
      <c r="T189" s="10" t="s">
        <v>11</v>
      </c>
      <c r="U189" s="10" t="s">
        <v>12</v>
      </c>
      <c r="V189" s="10" t="s">
        <v>13</v>
      </c>
      <c r="W189" s="39" t="s">
        <v>70</v>
      </c>
      <c r="X189" s="39"/>
      <c r="Y189" s="39"/>
      <c r="Z189" s="39"/>
      <c r="AA189" s="14" t="s">
        <v>69</v>
      </c>
      <c r="AB189" s="14"/>
      <c r="AC189" s="14"/>
      <c r="AD189" s="14"/>
      <c r="AE189" s="14"/>
      <c r="AF189" s="14"/>
      <c r="AG189" s="14"/>
      <c r="AH189" s="14"/>
      <c r="AI189" s="39" t="s">
        <v>79</v>
      </c>
      <c r="AJ189" s="15" t="s">
        <v>21</v>
      </c>
      <c r="AK189" s="15" t="s">
        <v>22</v>
      </c>
      <c r="AL189" s="15" t="s">
        <v>23</v>
      </c>
      <c r="AM189" s="15" t="s">
        <v>24</v>
      </c>
      <c r="AN189" s="15" t="s">
        <v>25</v>
      </c>
      <c r="AO189" s="15" t="s">
        <v>26</v>
      </c>
      <c r="AP189" s="15" t="s">
        <v>27</v>
      </c>
      <c r="AQ189" s="15" t="s">
        <v>28</v>
      </c>
      <c r="AR189" s="15" t="s">
        <v>29</v>
      </c>
      <c r="AS189" s="15" t="s">
        <v>30</v>
      </c>
      <c r="AT189" s="15" t="s">
        <v>31</v>
      </c>
      <c r="AU189" s="15" t="s">
        <v>32</v>
      </c>
      <c r="AV189" s="15" t="s">
        <v>33</v>
      </c>
      <c r="AW189" s="15" t="s">
        <v>34</v>
      </c>
      <c r="AX189" s="15" t="s">
        <v>35</v>
      </c>
      <c r="AY189" s="15" t="s">
        <v>36</v>
      </c>
      <c r="AZ189" s="15" t="s">
        <v>37</v>
      </c>
      <c r="BA189" s="15" t="s">
        <v>38</v>
      </c>
      <c r="BB189" s="15" t="s">
        <v>39</v>
      </c>
      <c r="BC189" s="15" t="s">
        <v>40</v>
      </c>
      <c r="BD189" s="15" t="s">
        <v>41</v>
      </c>
      <c r="BE189" s="15" t="s">
        <v>42</v>
      </c>
      <c r="BF189" s="15" t="s">
        <v>43</v>
      </c>
      <c r="BG189" s="15" t="s">
        <v>44</v>
      </c>
      <c r="BH189" s="15" t="s">
        <v>45</v>
      </c>
      <c r="BI189" s="15" t="s">
        <v>46</v>
      </c>
      <c r="BJ189" s="15" t="s">
        <v>47</v>
      </c>
      <c r="BK189" s="15" t="s">
        <v>48</v>
      </c>
      <c r="BL189" s="15" t="s">
        <v>49</v>
      </c>
      <c r="BM189" s="15" t="s">
        <v>50</v>
      </c>
      <c r="BN189" s="15" t="s">
        <v>51</v>
      </c>
      <c r="BO189" s="15" t="s">
        <v>52</v>
      </c>
      <c r="BP189" s="15" t="s">
        <v>53</v>
      </c>
      <c r="BQ189" s="15" t="s">
        <v>54</v>
      </c>
      <c r="BR189" s="15" t="s">
        <v>55</v>
      </c>
      <c r="BS189" s="15" t="s">
        <v>56</v>
      </c>
      <c r="BT189" s="15" t="s">
        <v>57</v>
      </c>
      <c r="BU189" s="15" t="s">
        <v>58</v>
      </c>
      <c r="BV189" s="15" t="s">
        <v>59</v>
      </c>
      <c r="BW189" s="15" t="s">
        <v>60</v>
      </c>
      <c r="BX189" s="15" t="s">
        <v>61</v>
      </c>
      <c r="BY189" s="15" t="s">
        <v>62</v>
      </c>
      <c r="BZ189" s="15" t="s">
        <v>63</v>
      </c>
      <c r="CA189" s="15" t="s">
        <v>64</v>
      </c>
      <c r="CB189" s="15"/>
      <c r="CC189" s="39" t="s">
        <v>80</v>
      </c>
      <c r="CD189" s="39" t="s">
        <v>81</v>
      </c>
      <c r="CE189" s="39"/>
      <c r="CF189" s="39"/>
      <c r="CG189" s="39" t="s">
        <v>82</v>
      </c>
      <c r="CH189" s="39" t="s">
        <v>83</v>
      </c>
      <c r="CI189" s="39" t="s">
        <v>84</v>
      </c>
      <c r="CJ189" s="39" t="s">
        <v>85</v>
      </c>
      <c r="CK189" s="39" t="s">
        <v>86</v>
      </c>
      <c r="CL189" s="39" t="s">
        <v>87</v>
      </c>
      <c r="CM189" s="39" t="s">
        <v>88</v>
      </c>
      <c r="CN189" s="39" t="s">
        <v>89</v>
      </c>
      <c r="CO189" s="39" t="s">
        <v>90</v>
      </c>
      <c r="CP189" s="39" t="s">
        <v>91</v>
      </c>
      <c r="CQ189" s="39" t="s">
        <v>92</v>
      </c>
    </row>
    <row r="190" spans="1:95" ht="15.75" customHeight="1" x14ac:dyDescent="0.25">
      <c r="A190" s="43"/>
      <c r="B190" s="39"/>
      <c r="C190" s="39"/>
      <c r="D190" s="37"/>
      <c r="E190" s="38"/>
      <c r="F190" s="37"/>
      <c r="G190" s="38"/>
      <c r="H190" s="39"/>
      <c r="I190" s="39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 t="s">
        <v>14</v>
      </c>
      <c r="X190" s="10" t="s">
        <v>15</v>
      </c>
      <c r="Y190" s="10" t="s">
        <v>16</v>
      </c>
      <c r="Z190" s="10" t="s">
        <v>17</v>
      </c>
      <c r="AA190" s="10" t="s">
        <v>66</v>
      </c>
      <c r="AB190" s="10" t="s">
        <v>18</v>
      </c>
      <c r="AC190" s="10" t="s">
        <v>67</v>
      </c>
      <c r="AD190" s="10" t="s">
        <v>68</v>
      </c>
      <c r="AE190" s="10" t="s">
        <v>71</v>
      </c>
      <c r="AF190" s="10" t="s">
        <v>72</v>
      </c>
      <c r="AG190" s="10" t="s">
        <v>19</v>
      </c>
      <c r="AH190" s="10" t="s">
        <v>20</v>
      </c>
      <c r="AI190" s="39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  <c r="CP190" s="39"/>
      <c r="CQ190" s="39"/>
    </row>
    <row r="191" spans="1:95" x14ac:dyDescent="0.25">
      <c r="B191" s="16" t="s">
        <v>99</v>
      </c>
    </row>
    <row r="192" spans="1:95" s="22" customFormat="1" x14ac:dyDescent="0.25">
      <c r="A192" s="31" t="str">
        <f>"1.5, сб. 2024"</f>
        <v>1.5, сб. 2024</v>
      </c>
      <c r="B192" s="20" t="s">
        <v>100</v>
      </c>
      <c r="C192" s="21" t="str">
        <f>"30,0"</f>
        <v>30,0</v>
      </c>
      <c r="D192" s="21">
        <v>2.37</v>
      </c>
      <c r="E192" s="21">
        <v>0</v>
      </c>
      <c r="F192" s="21">
        <v>0.3</v>
      </c>
      <c r="G192" s="21">
        <v>0</v>
      </c>
      <c r="H192" s="21">
        <v>15.48</v>
      </c>
      <c r="I192" s="21">
        <v>73.649999999999991</v>
      </c>
      <c r="J192" s="21">
        <v>0.06</v>
      </c>
      <c r="K192" s="21">
        <v>0</v>
      </c>
      <c r="L192" s="21">
        <v>0.06</v>
      </c>
      <c r="M192" s="21">
        <v>0</v>
      </c>
      <c r="N192" s="21">
        <v>0.63</v>
      </c>
      <c r="O192" s="21">
        <v>13.86</v>
      </c>
      <c r="P192" s="21">
        <v>0.99</v>
      </c>
      <c r="Q192" s="21">
        <v>0</v>
      </c>
      <c r="R192" s="21">
        <v>0</v>
      </c>
      <c r="S192" s="21">
        <v>0.09</v>
      </c>
      <c r="T192" s="21">
        <v>0.45</v>
      </c>
      <c r="U192" s="21">
        <v>0</v>
      </c>
      <c r="V192" s="21">
        <v>39.9</v>
      </c>
      <c r="W192" s="21">
        <v>6.9</v>
      </c>
      <c r="X192" s="21">
        <v>9.9</v>
      </c>
      <c r="Y192" s="21">
        <v>26.1</v>
      </c>
      <c r="Z192" s="21">
        <v>0.6</v>
      </c>
      <c r="AA192" s="21">
        <v>0</v>
      </c>
      <c r="AB192" s="21">
        <v>0</v>
      </c>
      <c r="AC192" s="21">
        <v>0</v>
      </c>
      <c r="AD192" s="21">
        <v>0.39</v>
      </c>
      <c r="AE192" s="21">
        <v>0.05</v>
      </c>
      <c r="AF192" s="21">
        <v>0.02</v>
      </c>
      <c r="AG192" s="21">
        <v>0.48</v>
      </c>
      <c r="AH192" s="21">
        <v>0.93</v>
      </c>
      <c r="AI192" s="21">
        <v>0</v>
      </c>
      <c r="AJ192" s="22">
        <v>0</v>
      </c>
      <c r="AK192" s="22">
        <v>0</v>
      </c>
      <c r="AL192" s="22">
        <v>0</v>
      </c>
      <c r="AM192" s="22">
        <v>0</v>
      </c>
      <c r="AN192" s="22">
        <v>0</v>
      </c>
      <c r="AO192" s="22">
        <v>0</v>
      </c>
      <c r="AP192" s="22">
        <v>0</v>
      </c>
      <c r="AQ192" s="22">
        <v>0</v>
      </c>
      <c r="AR192" s="22">
        <v>0</v>
      </c>
      <c r="AS192" s="22">
        <v>0</v>
      </c>
      <c r="AT192" s="22">
        <v>0</v>
      </c>
      <c r="AU192" s="22">
        <v>0</v>
      </c>
      <c r="AV192" s="22">
        <v>0</v>
      </c>
      <c r="AW192" s="22">
        <v>0</v>
      </c>
      <c r="AX192" s="22">
        <v>0</v>
      </c>
      <c r="AY192" s="22">
        <v>0</v>
      </c>
      <c r="AZ192" s="22">
        <v>0</v>
      </c>
      <c r="BA192" s="22">
        <v>0</v>
      </c>
      <c r="BB192" s="22">
        <v>0</v>
      </c>
      <c r="BC192" s="22">
        <v>0</v>
      </c>
      <c r="BD192" s="22">
        <v>0</v>
      </c>
      <c r="BE192" s="22">
        <v>0</v>
      </c>
      <c r="BF192" s="22">
        <v>0</v>
      </c>
      <c r="BG192" s="22">
        <v>0</v>
      </c>
      <c r="BH192" s="22">
        <v>0</v>
      </c>
      <c r="BI192" s="22">
        <v>0</v>
      </c>
      <c r="BJ192" s="22">
        <v>0</v>
      </c>
      <c r="BK192" s="22">
        <v>0</v>
      </c>
      <c r="BL192" s="22">
        <v>0</v>
      </c>
      <c r="BM192" s="22">
        <v>0</v>
      </c>
      <c r="BN192" s="22">
        <v>0</v>
      </c>
      <c r="BO192" s="22">
        <v>0</v>
      </c>
      <c r="BP192" s="22">
        <v>0</v>
      </c>
      <c r="BQ192" s="22">
        <v>0</v>
      </c>
      <c r="BR192" s="22">
        <v>0</v>
      </c>
      <c r="BS192" s="22">
        <v>0</v>
      </c>
      <c r="BT192" s="22">
        <v>0</v>
      </c>
      <c r="BU192" s="22">
        <v>0</v>
      </c>
      <c r="BV192" s="22">
        <v>0</v>
      </c>
      <c r="BW192" s="22">
        <v>0</v>
      </c>
      <c r="BX192" s="22">
        <v>0</v>
      </c>
      <c r="BY192" s="22">
        <v>0</v>
      </c>
      <c r="BZ192" s="22">
        <v>0</v>
      </c>
      <c r="CA192" s="22">
        <v>0</v>
      </c>
      <c r="CB192" s="22">
        <v>11.31</v>
      </c>
      <c r="CC192" s="23"/>
      <c r="CD192" s="23"/>
      <c r="CE192" s="22">
        <v>0</v>
      </c>
      <c r="CG192" s="22">
        <v>0</v>
      </c>
      <c r="CH192" s="22">
        <v>0</v>
      </c>
      <c r="CI192" s="22">
        <v>0</v>
      </c>
      <c r="CJ192" s="22">
        <v>0</v>
      </c>
      <c r="CK192" s="22">
        <v>0</v>
      </c>
      <c r="CL192" s="22">
        <v>0</v>
      </c>
      <c r="CM192" s="22">
        <v>0</v>
      </c>
      <c r="CN192" s="22">
        <v>0</v>
      </c>
      <c r="CO192" s="22">
        <v>0</v>
      </c>
      <c r="CP192" s="22">
        <v>0</v>
      </c>
      <c r="CQ192" s="22">
        <v>0</v>
      </c>
    </row>
    <row r="193" spans="1:95" s="22" customFormat="1" x14ac:dyDescent="0.25">
      <c r="A193" s="31" t="str">
        <f>"146, сб. 2024"</f>
        <v>146, сб. 2024</v>
      </c>
      <c r="B193" s="20" t="s">
        <v>110</v>
      </c>
      <c r="C193" s="21" t="str">
        <f>"150,0"</f>
        <v>150,0</v>
      </c>
      <c r="D193" s="21">
        <v>3.05</v>
      </c>
      <c r="E193" s="21">
        <v>0.68</v>
      </c>
      <c r="F193" s="21">
        <v>4.76</v>
      </c>
      <c r="G193" s="21">
        <v>0.51</v>
      </c>
      <c r="H193" s="21">
        <v>21.68</v>
      </c>
      <c r="I193" s="21">
        <v>140.54310899999999</v>
      </c>
      <c r="J193" s="21">
        <v>3.32</v>
      </c>
      <c r="K193" s="21">
        <v>0.13</v>
      </c>
      <c r="L193" s="21">
        <v>0</v>
      </c>
      <c r="M193" s="21">
        <v>0</v>
      </c>
      <c r="N193" s="21">
        <v>2.54</v>
      </c>
      <c r="O193" s="21">
        <v>17.510000000000002</v>
      </c>
      <c r="P193" s="21">
        <v>1.63</v>
      </c>
      <c r="Q193" s="21">
        <v>0</v>
      </c>
      <c r="R193" s="21">
        <v>0</v>
      </c>
      <c r="S193" s="21">
        <v>0.28000000000000003</v>
      </c>
      <c r="T193" s="21">
        <v>2.1</v>
      </c>
      <c r="U193" s="21">
        <v>221.26</v>
      </c>
      <c r="V193" s="21">
        <v>670.69</v>
      </c>
      <c r="W193" s="21">
        <v>37.299999999999997</v>
      </c>
      <c r="X193" s="21">
        <v>28.5</v>
      </c>
      <c r="Y193" s="21">
        <v>83.54</v>
      </c>
      <c r="Z193" s="21">
        <v>1.05</v>
      </c>
      <c r="AA193" s="21">
        <v>21.29</v>
      </c>
      <c r="AB193" s="21">
        <v>38.28</v>
      </c>
      <c r="AC193" s="21">
        <v>43.08</v>
      </c>
      <c r="AD193" s="21">
        <v>0.18</v>
      </c>
      <c r="AE193" s="21">
        <v>0.12</v>
      </c>
      <c r="AF193" s="21">
        <v>0.1</v>
      </c>
      <c r="AG193" s="21">
        <v>1.35</v>
      </c>
      <c r="AH193" s="21">
        <v>2.5</v>
      </c>
      <c r="AI193" s="21">
        <v>10.38</v>
      </c>
      <c r="AJ193" s="22">
        <v>0</v>
      </c>
      <c r="AK193" s="22">
        <v>31.42</v>
      </c>
      <c r="AL193" s="22">
        <v>49.46</v>
      </c>
      <c r="AM193" s="22">
        <v>62.6</v>
      </c>
      <c r="AN193" s="22">
        <v>73.709999999999994</v>
      </c>
      <c r="AO193" s="22">
        <v>12.6</v>
      </c>
      <c r="AP193" s="22">
        <v>49.7</v>
      </c>
      <c r="AQ193" s="22">
        <v>25.44</v>
      </c>
      <c r="AR193" s="22">
        <v>50.71</v>
      </c>
      <c r="AS193" s="22">
        <v>71.010000000000005</v>
      </c>
      <c r="AT193" s="22">
        <v>193.68</v>
      </c>
      <c r="AU193" s="22">
        <v>86.17</v>
      </c>
      <c r="AV193" s="22">
        <v>17.96</v>
      </c>
      <c r="AW193" s="22">
        <v>50.17</v>
      </c>
      <c r="AX193" s="22">
        <v>269.61</v>
      </c>
      <c r="AY193" s="22">
        <v>0</v>
      </c>
      <c r="AZ193" s="22">
        <v>37.65</v>
      </c>
      <c r="BA193" s="22">
        <v>34.229999999999997</v>
      </c>
      <c r="BB193" s="22">
        <v>37.450000000000003</v>
      </c>
      <c r="BC193" s="22">
        <v>15.97</v>
      </c>
      <c r="BD193" s="22">
        <v>0.17</v>
      </c>
      <c r="BE193" s="22">
        <v>0.04</v>
      </c>
      <c r="BF193" s="22">
        <v>0.03</v>
      </c>
      <c r="BG193" s="22">
        <v>0.09</v>
      </c>
      <c r="BH193" s="22">
        <v>0.11</v>
      </c>
      <c r="BI193" s="22">
        <v>0.36</v>
      </c>
      <c r="BJ193" s="22">
        <v>0</v>
      </c>
      <c r="BK193" s="22">
        <v>1.22</v>
      </c>
      <c r="BL193" s="22">
        <v>0</v>
      </c>
      <c r="BM193" s="22">
        <v>0.36</v>
      </c>
      <c r="BN193" s="22">
        <v>0</v>
      </c>
      <c r="BO193" s="22">
        <v>0</v>
      </c>
      <c r="BP193" s="22">
        <v>0</v>
      </c>
      <c r="BQ193" s="22">
        <v>0.04</v>
      </c>
      <c r="BR193" s="22">
        <v>0.14000000000000001</v>
      </c>
      <c r="BS193" s="22">
        <v>1.23</v>
      </c>
      <c r="BT193" s="22">
        <v>0</v>
      </c>
      <c r="BU193" s="22">
        <v>0</v>
      </c>
      <c r="BV193" s="22">
        <v>0.15</v>
      </c>
      <c r="BW193" s="22">
        <v>0</v>
      </c>
      <c r="BX193" s="22">
        <v>0</v>
      </c>
      <c r="BY193" s="22">
        <v>0</v>
      </c>
      <c r="BZ193" s="22">
        <v>0</v>
      </c>
      <c r="CA193" s="22">
        <v>0</v>
      </c>
      <c r="CB193" s="22">
        <v>121.67</v>
      </c>
      <c r="CC193" s="23"/>
      <c r="CD193" s="23"/>
      <c r="CE193" s="22">
        <v>27.67</v>
      </c>
      <c r="CG193" s="22">
        <v>0</v>
      </c>
      <c r="CH193" s="22">
        <v>0</v>
      </c>
      <c r="CI193" s="22">
        <v>0</v>
      </c>
      <c r="CJ193" s="22">
        <v>0</v>
      </c>
      <c r="CK193" s="22">
        <v>0</v>
      </c>
      <c r="CL193" s="22">
        <v>0</v>
      </c>
      <c r="CM193" s="22">
        <v>0</v>
      </c>
      <c r="CN193" s="22">
        <v>0</v>
      </c>
      <c r="CO193" s="22">
        <v>0</v>
      </c>
      <c r="CP193" s="22">
        <v>0</v>
      </c>
      <c r="CQ193" s="22">
        <v>0.53</v>
      </c>
    </row>
    <row r="194" spans="1:95" s="22" customFormat="1" x14ac:dyDescent="0.25">
      <c r="A194" s="31" t="str">
        <f>"136, сб. 2024"</f>
        <v>136, сб. 2024</v>
      </c>
      <c r="B194" s="20" t="s">
        <v>103</v>
      </c>
      <c r="C194" s="21" t="str">
        <f>"50,0"</f>
        <v>50,0</v>
      </c>
      <c r="D194" s="21">
        <v>7.57</v>
      </c>
      <c r="E194" s="21">
        <v>6.28</v>
      </c>
      <c r="F194" s="21">
        <v>10.87</v>
      </c>
      <c r="G194" s="21">
        <v>0.08</v>
      </c>
      <c r="H194" s="21">
        <v>8.1</v>
      </c>
      <c r="I194" s="21">
        <v>160.31338500000001</v>
      </c>
      <c r="J194" s="21">
        <v>4.46</v>
      </c>
      <c r="K194" s="21">
        <v>0.18</v>
      </c>
      <c r="L194" s="21">
        <v>0</v>
      </c>
      <c r="M194" s="21">
        <v>0</v>
      </c>
      <c r="N194" s="21">
        <v>0.21</v>
      </c>
      <c r="O194" s="21">
        <v>7.38</v>
      </c>
      <c r="P194" s="21">
        <v>0.51</v>
      </c>
      <c r="Q194" s="21">
        <v>0</v>
      </c>
      <c r="R194" s="21">
        <v>0</v>
      </c>
      <c r="S194" s="21">
        <v>0.03</v>
      </c>
      <c r="T194" s="21">
        <v>0.92</v>
      </c>
      <c r="U194" s="21">
        <v>236.37</v>
      </c>
      <c r="V194" s="21">
        <v>78.55</v>
      </c>
      <c r="W194" s="21">
        <v>9.49</v>
      </c>
      <c r="X194" s="21">
        <v>9.07</v>
      </c>
      <c r="Y194" s="21">
        <v>65.150000000000006</v>
      </c>
      <c r="Z194" s="21">
        <v>0.74</v>
      </c>
      <c r="AA194" s="21">
        <v>36.950000000000003</v>
      </c>
      <c r="AB194" s="21">
        <v>13.44</v>
      </c>
      <c r="AC194" s="21">
        <v>46.77</v>
      </c>
      <c r="AD194" s="21">
        <v>0.36</v>
      </c>
      <c r="AE194" s="21">
        <v>0.03</v>
      </c>
      <c r="AF194" s="21">
        <v>0.05</v>
      </c>
      <c r="AG194" s="21">
        <v>2.4900000000000002</v>
      </c>
      <c r="AH194" s="21">
        <v>4.91</v>
      </c>
      <c r="AI194" s="21">
        <v>0.2</v>
      </c>
      <c r="AJ194" s="22">
        <v>0</v>
      </c>
      <c r="AK194" s="22">
        <v>0.74</v>
      </c>
      <c r="AL194" s="22">
        <v>0.71</v>
      </c>
      <c r="AM194" s="22">
        <v>1.34</v>
      </c>
      <c r="AN194" s="22">
        <v>0.8</v>
      </c>
      <c r="AO194" s="22">
        <v>0.31</v>
      </c>
      <c r="AP194" s="22">
        <v>0.86</v>
      </c>
      <c r="AQ194" s="22">
        <v>0.77</v>
      </c>
      <c r="AR194" s="22">
        <v>0.74</v>
      </c>
      <c r="AS194" s="22">
        <v>0.63</v>
      </c>
      <c r="AT194" s="22">
        <v>0.46</v>
      </c>
      <c r="AU194" s="22">
        <v>1.03</v>
      </c>
      <c r="AV194" s="22">
        <v>0.63</v>
      </c>
      <c r="AW194" s="22">
        <v>0.43</v>
      </c>
      <c r="AX194" s="22">
        <v>2.54</v>
      </c>
      <c r="AY194" s="22">
        <v>0</v>
      </c>
      <c r="AZ194" s="22">
        <v>0.86</v>
      </c>
      <c r="BA194" s="22">
        <v>0.97</v>
      </c>
      <c r="BB194" s="22">
        <v>0.74</v>
      </c>
      <c r="BC194" s="22">
        <v>0.17</v>
      </c>
      <c r="BD194" s="22">
        <v>0.11</v>
      </c>
      <c r="BE194" s="22">
        <v>0.02</v>
      </c>
      <c r="BF194" s="22">
        <v>0.02</v>
      </c>
      <c r="BG194" s="22">
        <v>0.05</v>
      </c>
      <c r="BH194" s="22">
        <v>7.0000000000000007E-2</v>
      </c>
      <c r="BI194" s="22">
        <v>0.22</v>
      </c>
      <c r="BJ194" s="22">
        <v>0</v>
      </c>
      <c r="BK194" s="22">
        <v>0.7</v>
      </c>
      <c r="BL194" s="22">
        <v>0</v>
      </c>
      <c r="BM194" s="22">
        <v>0.21</v>
      </c>
      <c r="BN194" s="22">
        <v>0</v>
      </c>
      <c r="BO194" s="22">
        <v>0</v>
      </c>
      <c r="BP194" s="22">
        <v>0</v>
      </c>
      <c r="BQ194" s="22">
        <v>0.02</v>
      </c>
      <c r="BR194" s="22">
        <v>0.08</v>
      </c>
      <c r="BS194" s="22">
        <v>0.65</v>
      </c>
      <c r="BT194" s="22">
        <v>0</v>
      </c>
      <c r="BU194" s="22">
        <v>0</v>
      </c>
      <c r="BV194" s="22">
        <v>0.02</v>
      </c>
      <c r="BW194" s="22">
        <v>0</v>
      </c>
      <c r="BX194" s="22">
        <v>0</v>
      </c>
      <c r="BY194" s="22">
        <v>0</v>
      </c>
      <c r="BZ194" s="22">
        <v>0</v>
      </c>
      <c r="CA194" s="22">
        <v>0</v>
      </c>
      <c r="CB194" s="22">
        <v>40.39</v>
      </c>
      <c r="CC194" s="23"/>
      <c r="CD194" s="23"/>
      <c r="CE194" s="22">
        <v>39.19</v>
      </c>
      <c r="CG194" s="22">
        <v>0</v>
      </c>
      <c r="CH194" s="22">
        <v>0</v>
      </c>
      <c r="CI194" s="22">
        <v>0</v>
      </c>
      <c r="CJ194" s="22">
        <v>0</v>
      </c>
      <c r="CK194" s="22">
        <v>0</v>
      </c>
      <c r="CL194" s="22">
        <v>0</v>
      </c>
      <c r="CM194" s="22">
        <v>0</v>
      </c>
      <c r="CN194" s="22">
        <v>0</v>
      </c>
      <c r="CO194" s="22">
        <v>0</v>
      </c>
      <c r="CP194" s="22">
        <v>0</v>
      </c>
      <c r="CQ194" s="22">
        <v>0.5</v>
      </c>
    </row>
    <row r="195" spans="1:95" s="22" customFormat="1" ht="31.5" x14ac:dyDescent="0.25">
      <c r="A195" s="31" t="str">
        <f>"304, сб.2024"</f>
        <v>304, сб.2024</v>
      </c>
      <c r="B195" s="20" t="s">
        <v>147</v>
      </c>
      <c r="C195" s="21" t="str">
        <f>"180,0"</f>
        <v>180,0</v>
      </c>
      <c r="D195" s="21">
        <v>1.35</v>
      </c>
      <c r="E195" s="21">
        <v>1.43</v>
      </c>
      <c r="F195" s="21">
        <v>1.27</v>
      </c>
      <c r="G195" s="21">
        <v>0</v>
      </c>
      <c r="H195" s="21">
        <v>11.5</v>
      </c>
      <c r="I195" s="21">
        <v>60.625449360000005</v>
      </c>
      <c r="J195" s="21">
        <v>0.9</v>
      </c>
      <c r="K195" s="21">
        <v>0</v>
      </c>
      <c r="L195" s="21">
        <v>0</v>
      </c>
      <c r="M195" s="21">
        <v>0</v>
      </c>
      <c r="N195" s="21">
        <v>11.5</v>
      </c>
      <c r="O195" s="21">
        <v>0</v>
      </c>
      <c r="P195" s="21">
        <v>0</v>
      </c>
      <c r="Q195" s="21">
        <v>0</v>
      </c>
      <c r="R195" s="21">
        <v>0</v>
      </c>
      <c r="S195" s="21">
        <v>0.05</v>
      </c>
      <c r="T195" s="21">
        <v>0.32</v>
      </c>
      <c r="U195" s="21">
        <v>22.59</v>
      </c>
      <c r="V195" s="21">
        <v>58.05</v>
      </c>
      <c r="W195" s="21">
        <v>47.76</v>
      </c>
      <c r="X195" s="21">
        <v>5.48</v>
      </c>
      <c r="Y195" s="21">
        <v>35.24</v>
      </c>
      <c r="Z195" s="21">
        <v>0.06</v>
      </c>
      <c r="AA195" s="21">
        <v>5.4</v>
      </c>
      <c r="AB195" s="21">
        <v>3.6</v>
      </c>
      <c r="AC195" s="21">
        <v>9.9</v>
      </c>
      <c r="AD195" s="21">
        <v>0</v>
      </c>
      <c r="AE195" s="21">
        <v>0.01</v>
      </c>
      <c r="AF195" s="21">
        <v>0.05</v>
      </c>
      <c r="AG195" s="21">
        <v>0.05</v>
      </c>
      <c r="AH195" s="21">
        <v>0.36</v>
      </c>
      <c r="AI195" s="21">
        <v>0.23</v>
      </c>
      <c r="AJ195" s="22">
        <v>0</v>
      </c>
      <c r="AK195" s="22">
        <v>0</v>
      </c>
      <c r="AL195" s="22">
        <v>0</v>
      </c>
      <c r="AM195" s="22">
        <v>0</v>
      </c>
      <c r="AN195" s="22">
        <v>0</v>
      </c>
      <c r="AO195" s="22">
        <v>0</v>
      </c>
      <c r="AP195" s="22">
        <v>0</v>
      </c>
      <c r="AQ195" s="22">
        <v>0</v>
      </c>
      <c r="AR195" s="22">
        <v>0</v>
      </c>
      <c r="AS195" s="22">
        <v>0</v>
      </c>
      <c r="AT195" s="22">
        <v>0</v>
      </c>
      <c r="AU195" s="22">
        <v>0</v>
      </c>
      <c r="AV195" s="22">
        <v>0</v>
      </c>
      <c r="AW195" s="22">
        <v>0</v>
      </c>
      <c r="AX195" s="22">
        <v>0</v>
      </c>
      <c r="AY195" s="22">
        <v>0</v>
      </c>
      <c r="AZ195" s="22">
        <v>0</v>
      </c>
      <c r="BA195" s="22">
        <v>0</v>
      </c>
      <c r="BB195" s="22">
        <v>0</v>
      </c>
      <c r="BC195" s="22">
        <v>0</v>
      </c>
      <c r="BD195" s="22">
        <v>0</v>
      </c>
      <c r="BE195" s="22">
        <v>0</v>
      </c>
      <c r="BF195" s="22">
        <v>0</v>
      </c>
      <c r="BG195" s="22">
        <v>0</v>
      </c>
      <c r="BH195" s="22">
        <v>0</v>
      </c>
      <c r="BI195" s="22">
        <v>0</v>
      </c>
      <c r="BJ195" s="22">
        <v>0</v>
      </c>
      <c r="BK195" s="22">
        <v>0</v>
      </c>
      <c r="BL195" s="22">
        <v>0</v>
      </c>
      <c r="BM195" s="22">
        <v>0</v>
      </c>
      <c r="BN195" s="22">
        <v>0</v>
      </c>
      <c r="BO195" s="22">
        <v>0</v>
      </c>
      <c r="BP195" s="22">
        <v>0</v>
      </c>
      <c r="BQ195" s="22">
        <v>0</v>
      </c>
      <c r="BR195" s="22">
        <v>0</v>
      </c>
      <c r="BS195" s="22">
        <v>0</v>
      </c>
      <c r="BT195" s="22">
        <v>0</v>
      </c>
      <c r="BU195" s="22">
        <v>0</v>
      </c>
      <c r="BV195" s="22">
        <v>0</v>
      </c>
      <c r="BW195" s="22">
        <v>0</v>
      </c>
      <c r="BX195" s="22">
        <v>0</v>
      </c>
      <c r="BY195" s="22">
        <v>0</v>
      </c>
      <c r="BZ195" s="22">
        <v>0</v>
      </c>
      <c r="CA195" s="22">
        <v>0</v>
      </c>
      <c r="CB195" s="22">
        <v>194.59</v>
      </c>
      <c r="CC195" s="23"/>
      <c r="CD195" s="23"/>
      <c r="CE195" s="22">
        <v>6</v>
      </c>
      <c r="CG195" s="22">
        <v>0</v>
      </c>
      <c r="CH195" s="22">
        <v>0</v>
      </c>
      <c r="CI195" s="22">
        <v>0</v>
      </c>
      <c r="CJ195" s="22">
        <v>0</v>
      </c>
      <c r="CK195" s="22">
        <v>0</v>
      </c>
      <c r="CL195" s="22">
        <v>0</v>
      </c>
      <c r="CM195" s="22">
        <v>0</v>
      </c>
      <c r="CN195" s="22">
        <v>0</v>
      </c>
      <c r="CO195" s="22">
        <v>0</v>
      </c>
      <c r="CP195" s="22">
        <v>9</v>
      </c>
      <c r="CQ195" s="22">
        <v>0</v>
      </c>
    </row>
    <row r="196" spans="1:95" s="15" customFormat="1" x14ac:dyDescent="0.25">
      <c r="A196" s="32" t="s">
        <v>173</v>
      </c>
      <c r="B196" s="17" t="s">
        <v>174</v>
      </c>
      <c r="C196" s="18" t="str">
        <f>"100,0"</f>
        <v>100,0</v>
      </c>
      <c r="D196" s="18">
        <v>4.0999999999999996</v>
      </c>
      <c r="E196" s="18">
        <v>4.0999999999999996</v>
      </c>
      <c r="F196" s="18">
        <v>1.5</v>
      </c>
      <c r="G196" s="18">
        <v>0</v>
      </c>
      <c r="H196" s="18">
        <v>5.9</v>
      </c>
      <c r="I196" s="18">
        <v>55.62</v>
      </c>
      <c r="J196" s="18">
        <v>0.9</v>
      </c>
      <c r="K196" s="18">
        <v>0</v>
      </c>
      <c r="L196" s="18">
        <v>0</v>
      </c>
      <c r="M196" s="18">
        <v>0</v>
      </c>
      <c r="N196" s="18">
        <v>5.9</v>
      </c>
      <c r="O196" s="18">
        <v>0</v>
      </c>
      <c r="P196" s="18">
        <v>0</v>
      </c>
      <c r="Q196" s="18">
        <v>0</v>
      </c>
      <c r="R196" s="18">
        <v>0</v>
      </c>
      <c r="S196" s="18">
        <v>1.1000000000000001</v>
      </c>
      <c r="T196" s="18">
        <v>0.9</v>
      </c>
      <c r="U196" s="18">
        <v>50</v>
      </c>
      <c r="V196" s="18">
        <v>152</v>
      </c>
      <c r="W196" s="18">
        <v>124</v>
      </c>
      <c r="X196" s="18">
        <v>15</v>
      </c>
      <c r="Y196" s="18">
        <v>95</v>
      </c>
      <c r="Z196" s="18">
        <v>0.1</v>
      </c>
      <c r="AA196" s="18">
        <v>10</v>
      </c>
      <c r="AB196" s="18">
        <v>0</v>
      </c>
      <c r="AC196" s="18">
        <v>10</v>
      </c>
      <c r="AD196" s="18">
        <v>0</v>
      </c>
      <c r="AE196" s="18">
        <v>0.03</v>
      </c>
      <c r="AF196" s="18">
        <v>0.15</v>
      </c>
      <c r="AG196" s="18">
        <v>0.2</v>
      </c>
      <c r="AH196" s="18">
        <v>1.2</v>
      </c>
      <c r="AI196" s="18">
        <v>0.6</v>
      </c>
      <c r="AJ196" s="15">
        <v>0</v>
      </c>
      <c r="AK196" s="15">
        <v>323</v>
      </c>
      <c r="AL196" s="15">
        <v>300</v>
      </c>
      <c r="AM196" s="15">
        <v>450</v>
      </c>
      <c r="AN196" s="15">
        <v>387</v>
      </c>
      <c r="AO196" s="15">
        <v>115</v>
      </c>
      <c r="AP196" s="15">
        <v>216</v>
      </c>
      <c r="AQ196" s="15">
        <v>72</v>
      </c>
      <c r="AR196" s="15">
        <v>225</v>
      </c>
      <c r="AS196" s="15">
        <v>160</v>
      </c>
      <c r="AT196" s="15">
        <v>174</v>
      </c>
      <c r="AU196" s="15">
        <v>344</v>
      </c>
      <c r="AV196" s="15">
        <v>156</v>
      </c>
      <c r="AW196" s="15">
        <v>93</v>
      </c>
      <c r="AX196" s="15">
        <v>897</v>
      </c>
      <c r="AY196" s="15">
        <v>0</v>
      </c>
      <c r="AZ196" s="15">
        <v>518</v>
      </c>
      <c r="BA196" s="15">
        <v>278</v>
      </c>
      <c r="BB196" s="15">
        <v>242</v>
      </c>
      <c r="BC196" s="15">
        <v>50</v>
      </c>
      <c r="BD196" s="15">
        <v>0.1</v>
      </c>
      <c r="BE196" s="15">
        <v>7.0000000000000007E-2</v>
      </c>
      <c r="BF196" s="15">
        <v>0.04</v>
      </c>
      <c r="BG196" s="15">
        <v>0.08</v>
      </c>
      <c r="BH196" s="15">
        <v>0.09</v>
      </c>
      <c r="BI196" s="15">
        <v>0.45</v>
      </c>
      <c r="BJ196" s="15">
        <v>0.03</v>
      </c>
      <c r="BK196" s="15">
        <v>0.56000000000000005</v>
      </c>
      <c r="BL196" s="15">
        <v>0.02</v>
      </c>
      <c r="BM196" s="15">
        <v>0.31</v>
      </c>
      <c r="BN196" s="15">
        <v>0.04</v>
      </c>
      <c r="BO196" s="15">
        <v>0</v>
      </c>
      <c r="BP196" s="15">
        <v>0</v>
      </c>
      <c r="BQ196" s="15">
        <v>0.04</v>
      </c>
      <c r="BR196" s="15">
        <v>0.08</v>
      </c>
      <c r="BS196" s="15">
        <v>0.69</v>
      </c>
      <c r="BT196" s="15">
        <v>0.01</v>
      </c>
      <c r="BU196" s="15">
        <v>0</v>
      </c>
      <c r="BV196" s="15">
        <v>0.02</v>
      </c>
      <c r="BW196" s="15">
        <v>0.03</v>
      </c>
      <c r="BX196" s="15">
        <v>0.08</v>
      </c>
      <c r="BY196" s="15">
        <v>0</v>
      </c>
      <c r="BZ196" s="15">
        <v>0</v>
      </c>
      <c r="CA196" s="15">
        <v>0</v>
      </c>
      <c r="CB196" s="15">
        <v>86.5</v>
      </c>
      <c r="CC196" s="19"/>
      <c r="CD196" s="19"/>
      <c r="CE196" s="15">
        <v>10</v>
      </c>
      <c r="CG196" s="15">
        <v>9</v>
      </c>
      <c r="CH196" s="15">
        <v>9</v>
      </c>
      <c r="CI196" s="15">
        <v>9</v>
      </c>
      <c r="CJ196" s="15">
        <v>3240</v>
      </c>
      <c r="CK196" s="15">
        <v>2070</v>
      </c>
      <c r="CL196" s="15">
        <v>2655</v>
      </c>
      <c r="CM196" s="15">
        <v>2</v>
      </c>
      <c r="CN196" s="15">
        <v>2</v>
      </c>
      <c r="CO196" s="15">
        <v>2</v>
      </c>
      <c r="CP196" s="15">
        <v>0</v>
      </c>
      <c r="CQ196" s="15">
        <v>0</v>
      </c>
    </row>
    <row r="197" spans="1:95" s="26" customFormat="1" x14ac:dyDescent="0.25">
      <c r="A197" s="33"/>
      <c r="B197" s="24" t="s">
        <v>106</v>
      </c>
      <c r="C197" s="25"/>
      <c r="D197" s="25">
        <v>18.440000000000001</v>
      </c>
      <c r="E197" s="25">
        <v>12.5</v>
      </c>
      <c r="F197" s="25">
        <v>18.7</v>
      </c>
      <c r="G197" s="25">
        <v>0.6</v>
      </c>
      <c r="H197" s="25">
        <v>62.66</v>
      </c>
      <c r="I197" s="25">
        <v>490.75</v>
      </c>
      <c r="J197" s="25">
        <v>9.64</v>
      </c>
      <c r="K197" s="25">
        <v>0.31</v>
      </c>
      <c r="L197" s="25">
        <v>0.06</v>
      </c>
      <c r="M197" s="25">
        <v>0</v>
      </c>
      <c r="N197" s="25">
        <v>20.78</v>
      </c>
      <c r="O197" s="25">
        <v>38.75</v>
      </c>
      <c r="P197" s="25">
        <v>3.14</v>
      </c>
      <c r="Q197" s="25">
        <v>0</v>
      </c>
      <c r="R197" s="25">
        <v>0</v>
      </c>
      <c r="S197" s="25">
        <v>1.54</v>
      </c>
      <c r="T197" s="25">
        <v>4.7</v>
      </c>
      <c r="U197" s="25">
        <v>530.21</v>
      </c>
      <c r="V197" s="25">
        <v>999.19</v>
      </c>
      <c r="W197" s="25">
        <v>225.45</v>
      </c>
      <c r="X197" s="25">
        <v>67.95</v>
      </c>
      <c r="Y197" s="25">
        <v>305.02999999999997</v>
      </c>
      <c r="Z197" s="25">
        <v>2.5499999999999998</v>
      </c>
      <c r="AA197" s="25">
        <v>73.64</v>
      </c>
      <c r="AB197" s="25">
        <v>55.32</v>
      </c>
      <c r="AC197" s="25">
        <v>109.75</v>
      </c>
      <c r="AD197" s="25">
        <v>0.93</v>
      </c>
      <c r="AE197" s="25">
        <v>0.24</v>
      </c>
      <c r="AF197" s="25">
        <v>0.38</v>
      </c>
      <c r="AG197" s="25">
        <v>4.57</v>
      </c>
      <c r="AH197" s="25">
        <v>9.9</v>
      </c>
      <c r="AI197" s="25">
        <v>11.41</v>
      </c>
      <c r="AJ197" s="26">
        <v>0</v>
      </c>
      <c r="AK197" s="26">
        <v>355.16</v>
      </c>
      <c r="AL197" s="26">
        <v>350.17</v>
      </c>
      <c r="AM197" s="26">
        <v>513.94000000000005</v>
      </c>
      <c r="AN197" s="26">
        <v>461.51</v>
      </c>
      <c r="AO197" s="26">
        <v>127.91</v>
      </c>
      <c r="AP197" s="26">
        <v>266.56</v>
      </c>
      <c r="AQ197" s="26">
        <v>98.21</v>
      </c>
      <c r="AR197" s="26">
        <v>276.45</v>
      </c>
      <c r="AS197" s="26">
        <v>231.63</v>
      </c>
      <c r="AT197" s="26">
        <v>368.13</v>
      </c>
      <c r="AU197" s="26">
        <v>431.19</v>
      </c>
      <c r="AV197" s="26">
        <v>174.59</v>
      </c>
      <c r="AW197" s="26">
        <v>143.6</v>
      </c>
      <c r="AX197" s="26">
        <v>1169.1500000000001</v>
      </c>
      <c r="AY197" s="26">
        <v>0</v>
      </c>
      <c r="AZ197" s="26">
        <v>556.5</v>
      </c>
      <c r="BA197" s="26">
        <v>313.2</v>
      </c>
      <c r="BB197" s="26">
        <v>280.19</v>
      </c>
      <c r="BC197" s="26">
        <v>66.14</v>
      </c>
      <c r="BD197" s="26">
        <v>0.38</v>
      </c>
      <c r="BE197" s="26">
        <v>0.13</v>
      </c>
      <c r="BF197" s="26">
        <v>0.09</v>
      </c>
      <c r="BG197" s="26">
        <v>0.22</v>
      </c>
      <c r="BH197" s="26">
        <v>0.27</v>
      </c>
      <c r="BI197" s="26">
        <v>1.04</v>
      </c>
      <c r="BJ197" s="26">
        <v>0.03</v>
      </c>
      <c r="BK197" s="26">
        <v>2.48</v>
      </c>
      <c r="BL197" s="26">
        <v>0.02</v>
      </c>
      <c r="BM197" s="26">
        <v>0.89</v>
      </c>
      <c r="BN197" s="26">
        <v>0.04</v>
      </c>
      <c r="BO197" s="26">
        <v>0</v>
      </c>
      <c r="BP197" s="26">
        <v>0</v>
      </c>
      <c r="BQ197" s="26">
        <v>0.1</v>
      </c>
      <c r="BR197" s="26">
        <v>0.3</v>
      </c>
      <c r="BS197" s="26">
        <v>2.57</v>
      </c>
      <c r="BT197" s="26">
        <v>0.01</v>
      </c>
      <c r="BU197" s="26">
        <v>0</v>
      </c>
      <c r="BV197" s="26">
        <v>0.19</v>
      </c>
      <c r="BW197" s="26">
        <v>0.04</v>
      </c>
      <c r="BX197" s="26">
        <v>0.08</v>
      </c>
      <c r="BY197" s="26">
        <v>0</v>
      </c>
      <c r="BZ197" s="26">
        <v>0</v>
      </c>
      <c r="CA197" s="26">
        <v>0</v>
      </c>
      <c r="CB197" s="26">
        <v>454.46</v>
      </c>
      <c r="CC197" s="13"/>
      <c r="CD197" s="13">
        <f>$I$197/$I$208*100</f>
        <v>39.74070355014252</v>
      </c>
      <c r="CE197" s="26">
        <v>82.86</v>
      </c>
      <c r="CG197" s="26">
        <v>9</v>
      </c>
      <c r="CH197" s="26">
        <v>9</v>
      </c>
      <c r="CI197" s="26">
        <v>9</v>
      </c>
      <c r="CJ197" s="26">
        <v>3240</v>
      </c>
      <c r="CK197" s="26">
        <v>2070</v>
      </c>
      <c r="CL197" s="26">
        <v>2655</v>
      </c>
      <c r="CM197" s="26">
        <v>2</v>
      </c>
      <c r="CN197" s="26">
        <v>2</v>
      </c>
      <c r="CO197" s="26">
        <v>2</v>
      </c>
      <c r="CP197" s="26">
        <v>9</v>
      </c>
      <c r="CQ197" s="26">
        <v>1.03</v>
      </c>
    </row>
    <row r="198" spans="1:95" x14ac:dyDescent="0.25">
      <c r="B198" s="16" t="s">
        <v>107</v>
      </c>
    </row>
    <row r="199" spans="1:95" s="22" customFormat="1" x14ac:dyDescent="0.25">
      <c r="A199" s="31" t="str">
        <f>"42, сб.2024"</f>
        <v>42, сб.2024</v>
      </c>
      <c r="B199" s="20" t="s">
        <v>120</v>
      </c>
      <c r="C199" s="21" t="str">
        <f>"60,0"</f>
        <v>60,0</v>
      </c>
      <c r="D199" s="21">
        <v>0.81</v>
      </c>
      <c r="E199" s="21">
        <v>0</v>
      </c>
      <c r="F199" s="21">
        <v>1.54</v>
      </c>
      <c r="G199" s="21">
        <v>0</v>
      </c>
      <c r="H199" s="21">
        <v>5.6</v>
      </c>
      <c r="I199" s="21">
        <v>37.742735687999996</v>
      </c>
      <c r="J199" s="21">
        <v>0</v>
      </c>
      <c r="K199" s="21">
        <v>0</v>
      </c>
      <c r="L199" s="21">
        <v>0</v>
      </c>
      <c r="M199" s="21">
        <v>0</v>
      </c>
      <c r="N199" s="21">
        <v>2.67</v>
      </c>
      <c r="O199" s="21">
        <v>1.89</v>
      </c>
      <c r="P199" s="21">
        <v>1.05</v>
      </c>
      <c r="Q199" s="21">
        <v>0</v>
      </c>
      <c r="R199" s="21">
        <v>0</v>
      </c>
      <c r="S199" s="21">
        <v>0.23</v>
      </c>
      <c r="T199" s="21">
        <v>1.1200000000000001</v>
      </c>
      <c r="U199" s="21">
        <v>197.39</v>
      </c>
      <c r="V199" s="21">
        <v>153.13</v>
      </c>
      <c r="W199" s="21">
        <v>15.76</v>
      </c>
      <c r="X199" s="21">
        <v>10.8</v>
      </c>
      <c r="Y199" s="21">
        <v>23.77</v>
      </c>
      <c r="Z199" s="21">
        <v>0.44</v>
      </c>
      <c r="AA199" s="21">
        <v>0</v>
      </c>
      <c r="AB199" s="21">
        <v>711.6</v>
      </c>
      <c r="AC199" s="21">
        <v>121.01</v>
      </c>
      <c r="AD199" s="21">
        <v>0.08</v>
      </c>
      <c r="AE199" s="21">
        <v>0.03</v>
      </c>
      <c r="AF199" s="21">
        <v>0.02</v>
      </c>
      <c r="AG199" s="21">
        <v>0.27</v>
      </c>
      <c r="AH199" s="21">
        <v>0.41</v>
      </c>
      <c r="AI199" s="21">
        <v>6.94</v>
      </c>
      <c r="AJ199" s="22">
        <v>0</v>
      </c>
      <c r="AK199" s="22">
        <v>7.21</v>
      </c>
      <c r="AL199" s="22">
        <v>7.35</v>
      </c>
      <c r="AM199" s="22">
        <v>8.5</v>
      </c>
      <c r="AN199" s="22">
        <v>10.35</v>
      </c>
      <c r="AO199" s="22">
        <v>2.29</v>
      </c>
      <c r="AP199" s="22">
        <v>6.56</v>
      </c>
      <c r="AQ199" s="22">
        <v>1.62</v>
      </c>
      <c r="AR199" s="22">
        <v>5.79</v>
      </c>
      <c r="AS199" s="22">
        <v>6.35</v>
      </c>
      <c r="AT199" s="22">
        <v>8.86</v>
      </c>
      <c r="AU199" s="22">
        <v>36.869999999999997</v>
      </c>
      <c r="AV199" s="22">
        <v>2.0699999999999998</v>
      </c>
      <c r="AW199" s="22">
        <v>5.0599999999999996</v>
      </c>
      <c r="AX199" s="22">
        <v>38</v>
      </c>
      <c r="AY199" s="22">
        <v>0</v>
      </c>
      <c r="AZ199" s="22">
        <v>5.91</v>
      </c>
      <c r="BA199" s="22">
        <v>7.5</v>
      </c>
      <c r="BB199" s="22">
        <v>5.47</v>
      </c>
      <c r="BC199" s="22">
        <v>2.0299999999999998</v>
      </c>
      <c r="BD199" s="22">
        <v>0</v>
      </c>
      <c r="BE199" s="22">
        <v>0</v>
      </c>
      <c r="BF199" s="22">
        <v>0</v>
      </c>
      <c r="BG199" s="22">
        <v>0</v>
      </c>
      <c r="BH199" s="22">
        <v>0</v>
      </c>
      <c r="BI199" s="22">
        <v>0</v>
      </c>
      <c r="BJ199" s="22">
        <v>0</v>
      </c>
      <c r="BK199" s="22">
        <v>0</v>
      </c>
      <c r="BL199" s="22">
        <v>0</v>
      </c>
      <c r="BM199" s="22">
        <v>0</v>
      </c>
      <c r="BN199" s="22">
        <v>0</v>
      </c>
      <c r="BO199" s="22">
        <v>0</v>
      </c>
      <c r="BP199" s="22">
        <v>0</v>
      </c>
      <c r="BQ199" s="22">
        <v>0</v>
      </c>
      <c r="BR199" s="22">
        <v>0</v>
      </c>
      <c r="BS199" s="22">
        <v>0</v>
      </c>
      <c r="BT199" s="22">
        <v>0</v>
      </c>
      <c r="BU199" s="22">
        <v>0</v>
      </c>
      <c r="BV199" s="22">
        <v>0.01</v>
      </c>
      <c r="BW199" s="22">
        <v>0</v>
      </c>
      <c r="BX199" s="22">
        <v>0</v>
      </c>
      <c r="BY199" s="22">
        <v>0</v>
      </c>
      <c r="BZ199" s="22">
        <v>0</v>
      </c>
      <c r="CA199" s="22">
        <v>0</v>
      </c>
      <c r="CB199" s="22">
        <v>46.99</v>
      </c>
      <c r="CC199" s="23"/>
      <c r="CD199" s="23"/>
      <c r="CE199" s="22">
        <v>118.6</v>
      </c>
      <c r="CG199" s="22">
        <v>0</v>
      </c>
      <c r="CH199" s="22">
        <v>0</v>
      </c>
      <c r="CI199" s="22">
        <v>0</v>
      </c>
      <c r="CJ199" s="22">
        <v>0</v>
      </c>
      <c r="CK199" s="22">
        <v>0</v>
      </c>
      <c r="CL199" s="22">
        <v>0</v>
      </c>
      <c r="CM199" s="22">
        <v>0</v>
      </c>
      <c r="CN199" s="22">
        <v>0</v>
      </c>
      <c r="CO199" s="22">
        <v>0</v>
      </c>
      <c r="CP199" s="22">
        <v>0.3</v>
      </c>
      <c r="CQ199" s="22">
        <v>0.12</v>
      </c>
    </row>
    <row r="200" spans="1:95" s="22" customFormat="1" ht="31.5" x14ac:dyDescent="0.25">
      <c r="A200" s="31" t="str">
        <f>"3.3, сб. 2024"</f>
        <v>3.3, сб. 2024</v>
      </c>
      <c r="B200" s="20" t="s">
        <v>148</v>
      </c>
      <c r="C200" s="21" t="str">
        <f>"200,0"</f>
        <v>200,0</v>
      </c>
      <c r="D200" s="21">
        <v>5.96</v>
      </c>
      <c r="E200" s="21">
        <v>0.02</v>
      </c>
      <c r="F200" s="21">
        <v>3.41</v>
      </c>
      <c r="G200" s="21">
        <v>0</v>
      </c>
      <c r="H200" s="21">
        <v>21.93</v>
      </c>
      <c r="I200" s="21">
        <v>137.10189233846162</v>
      </c>
      <c r="J200" s="21">
        <v>2.13</v>
      </c>
      <c r="K200" s="21">
        <v>0.1</v>
      </c>
      <c r="L200" s="21">
        <v>2.13</v>
      </c>
      <c r="M200" s="21">
        <v>0</v>
      </c>
      <c r="N200" s="21">
        <v>2.36</v>
      </c>
      <c r="O200" s="21">
        <v>16.32</v>
      </c>
      <c r="P200" s="21">
        <v>3.25</v>
      </c>
      <c r="Q200" s="21">
        <v>0</v>
      </c>
      <c r="R200" s="21">
        <v>0</v>
      </c>
      <c r="S200" s="21">
        <v>7.0000000000000007E-2</v>
      </c>
      <c r="T200" s="21">
        <v>1.1499999999999999</v>
      </c>
      <c r="U200" s="21">
        <v>117.24</v>
      </c>
      <c r="V200" s="21">
        <v>244.28</v>
      </c>
      <c r="W200" s="21">
        <v>33.799999999999997</v>
      </c>
      <c r="X200" s="21">
        <v>30.63</v>
      </c>
      <c r="Y200" s="21">
        <v>89.68</v>
      </c>
      <c r="Z200" s="21">
        <v>1.86</v>
      </c>
      <c r="AA200" s="21">
        <v>22.69</v>
      </c>
      <c r="AB200" s="21">
        <v>719.41</v>
      </c>
      <c r="AC200" s="21">
        <v>179.42</v>
      </c>
      <c r="AD200" s="21">
        <v>0.42</v>
      </c>
      <c r="AE200" s="21">
        <v>0.18</v>
      </c>
      <c r="AF200" s="21">
        <v>0.05</v>
      </c>
      <c r="AG200" s="21">
        <v>0.66</v>
      </c>
      <c r="AH200" s="21">
        <v>2.0299999999999998</v>
      </c>
      <c r="AI200" s="21">
        <v>0.18</v>
      </c>
      <c r="AJ200" s="22">
        <v>0</v>
      </c>
      <c r="AK200" s="22">
        <v>250.31</v>
      </c>
      <c r="AL200" s="22">
        <v>266.23</v>
      </c>
      <c r="AM200" s="22">
        <v>408.52</v>
      </c>
      <c r="AN200" s="22">
        <v>363.81</v>
      </c>
      <c r="AO200" s="22">
        <v>53.2</v>
      </c>
      <c r="AP200" s="22">
        <v>205.17</v>
      </c>
      <c r="AQ200" s="22">
        <v>64.16</v>
      </c>
      <c r="AR200" s="22">
        <v>250.51</v>
      </c>
      <c r="AS200" s="22">
        <v>222.6</v>
      </c>
      <c r="AT200" s="22">
        <v>384.17</v>
      </c>
      <c r="AU200" s="22">
        <v>527.77</v>
      </c>
      <c r="AV200" s="22">
        <v>113.43</v>
      </c>
      <c r="AW200" s="22">
        <v>230.74</v>
      </c>
      <c r="AX200" s="22">
        <v>854.34</v>
      </c>
      <c r="AY200" s="22">
        <v>0</v>
      </c>
      <c r="AZ200" s="22">
        <v>189.15</v>
      </c>
      <c r="BA200" s="22">
        <v>211.83</v>
      </c>
      <c r="BB200" s="22">
        <v>167.76</v>
      </c>
      <c r="BC200" s="22">
        <v>65.19</v>
      </c>
      <c r="BD200" s="22">
        <v>0.13</v>
      </c>
      <c r="BE200" s="22">
        <v>0.03</v>
      </c>
      <c r="BF200" s="22">
        <v>0.02</v>
      </c>
      <c r="BG200" s="22">
        <v>0.06</v>
      </c>
      <c r="BH200" s="22">
        <v>0.08</v>
      </c>
      <c r="BI200" s="22">
        <v>0.27</v>
      </c>
      <c r="BJ200" s="22">
        <v>0</v>
      </c>
      <c r="BK200" s="22">
        <v>0.89</v>
      </c>
      <c r="BL200" s="22">
        <v>0</v>
      </c>
      <c r="BM200" s="22">
        <v>0.26</v>
      </c>
      <c r="BN200" s="22">
        <v>0</v>
      </c>
      <c r="BO200" s="22">
        <v>0</v>
      </c>
      <c r="BP200" s="22">
        <v>0</v>
      </c>
      <c r="BQ200" s="22">
        <v>0</v>
      </c>
      <c r="BR200" s="22">
        <v>0.1</v>
      </c>
      <c r="BS200" s="22">
        <v>0.86</v>
      </c>
      <c r="BT200" s="22">
        <v>0</v>
      </c>
      <c r="BU200" s="22">
        <v>0</v>
      </c>
      <c r="BV200" s="22">
        <v>0.26</v>
      </c>
      <c r="BW200" s="22">
        <v>0.03</v>
      </c>
      <c r="BX200" s="22">
        <v>0</v>
      </c>
      <c r="BY200" s="22">
        <v>0</v>
      </c>
      <c r="BZ200" s="22">
        <v>0</v>
      </c>
      <c r="CA200" s="22">
        <v>0</v>
      </c>
      <c r="CB200" s="22">
        <v>182.79</v>
      </c>
      <c r="CC200" s="23"/>
      <c r="CD200" s="23"/>
      <c r="CE200" s="22">
        <v>142.59</v>
      </c>
      <c r="CG200" s="22">
        <v>0</v>
      </c>
      <c r="CH200" s="22">
        <v>0</v>
      </c>
      <c r="CI200" s="22">
        <v>0</v>
      </c>
      <c r="CJ200" s="22">
        <v>0</v>
      </c>
      <c r="CK200" s="22">
        <v>0</v>
      </c>
      <c r="CL200" s="22">
        <v>0</v>
      </c>
      <c r="CM200" s="22">
        <v>0</v>
      </c>
      <c r="CN200" s="22">
        <v>0</v>
      </c>
      <c r="CO200" s="22">
        <v>0</v>
      </c>
      <c r="CP200" s="22">
        <v>0</v>
      </c>
      <c r="CQ200" s="22">
        <v>0.23</v>
      </c>
    </row>
    <row r="201" spans="1:95" s="22" customFormat="1" x14ac:dyDescent="0.25">
      <c r="A201" s="31" t="str">
        <f>"183, сб. 2024"</f>
        <v>183, сб. 2024</v>
      </c>
      <c r="B201" s="20" t="s">
        <v>102</v>
      </c>
      <c r="C201" s="21" t="str">
        <f>"150,0"</f>
        <v>150,0</v>
      </c>
      <c r="D201" s="21">
        <v>8.6</v>
      </c>
      <c r="E201" s="21">
        <v>0.02</v>
      </c>
      <c r="F201" s="21">
        <v>7.83</v>
      </c>
      <c r="G201" s="21">
        <v>0</v>
      </c>
      <c r="H201" s="21">
        <v>45.02</v>
      </c>
      <c r="I201" s="21">
        <v>252.72658556756753</v>
      </c>
      <c r="J201" s="21">
        <v>2.59</v>
      </c>
      <c r="K201" s="21">
        <v>0.1</v>
      </c>
      <c r="L201" s="21">
        <v>2.59</v>
      </c>
      <c r="M201" s="21">
        <v>0</v>
      </c>
      <c r="N201" s="21">
        <v>0.99</v>
      </c>
      <c r="O201" s="21">
        <v>36.57</v>
      </c>
      <c r="P201" s="21">
        <v>7.46</v>
      </c>
      <c r="Q201" s="21">
        <v>0</v>
      </c>
      <c r="R201" s="21">
        <v>0</v>
      </c>
      <c r="S201" s="21">
        <v>0</v>
      </c>
      <c r="T201" s="21">
        <v>2.65</v>
      </c>
      <c r="U201" s="21">
        <v>559.59</v>
      </c>
      <c r="V201" s="21">
        <v>262.14</v>
      </c>
      <c r="W201" s="21">
        <v>19.16</v>
      </c>
      <c r="X201" s="21">
        <v>132.33000000000001</v>
      </c>
      <c r="Y201" s="21">
        <v>194.31</v>
      </c>
      <c r="Z201" s="21">
        <v>4.5599999999999996</v>
      </c>
      <c r="AA201" s="21">
        <v>23.92</v>
      </c>
      <c r="AB201" s="21">
        <v>20.12</v>
      </c>
      <c r="AC201" s="21">
        <v>27.86</v>
      </c>
      <c r="AD201" s="21">
        <v>0.6</v>
      </c>
      <c r="AE201" s="21">
        <v>0.25</v>
      </c>
      <c r="AF201" s="21">
        <v>0.13</v>
      </c>
      <c r="AG201" s="21">
        <v>2.48</v>
      </c>
      <c r="AH201" s="21">
        <v>5.01</v>
      </c>
      <c r="AI201" s="21">
        <v>0</v>
      </c>
      <c r="AJ201" s="22">
        <v>0</v>
      </c>
      <c r="AK201" s="22">
        <v>402.8</v>
      </c>
      <c r="AL201" s="22">
        <v>314.24</v>
      </c>
      <c r="AM201" s="22">
        <v>509.19</v>
      </c>
      <c r="AN201" s="22">
        <v>362.03</v>
      </c>
      <c r="AO201" s="22">
        <v>218.35</v>
      </c>
      <c r="AP201" s="22">
        <v>273.58</v>
      </c>
      <c r="AQ201" s="22">
        <v>123.65</v>
      </c>
      <c r="AR201" s="22">
        <v>404.17</v>
      </c>
      <c r="AS201" s="22">
        <v>395.84</v>
      </c>
      <c r="AT201" s="22">
        <v>763.32</v>
      </c>
      <c r="AU201" s="22">
        <v>751.86</v>
      </c>
      <c r="AV201" s="22">
        <v>205.16</v>
      </c>
      <c r="AW201" s="22">
        <v>490.89</v>
      </c>
      <c r="AX201" s="22">
        <v>1542.52</v>
      </c>
      <c r="AY201" s="22">
        <v>0</v>
      </c>
      <c r="AZ201" s="22">
        <v>341.68</v>
      </c>
      <c r="BA201" s="22">
        <v>414.02</v>
      </c>
      <c r="BB201" s="22">
        <v>293.85000000000002</v>
      </c>
      <c r="BC201" s="22">
        <v>224.96</v>
      </c>
      <c r="BD201" s="22">
        <v>0.15</v>
      </c>
      <c r="BE201" s="22">
        <v>0.03</v>
      </c>
      <c r="BF201" s="22">
        <v>0.03</v>
      </c>
      <c r="BG201" s="22">
        <v>0.08</v>
      </c>
      <c r="BH201" s="22">
        <v>0.1</v>
      </c>
      <c r="BI201" s="22">
        <v>0.32</v>
      </c>
      <c r="BJ201" s="22">
        <v>0</v>
      </c>
      <c r="BK201" s="22">
        <v>1.34</v>
      </c>
      <c r="BL201" s="22">
        <v>0</v>
      </c>
      <c r="BM201" s="22">
        <v>0.33</v>
      </c>
      <c r="BN201" s="22">
        <v>0.01</v>
      </c>
      <c r="BO201" s="22">
        <v>0</v>
      </c>
      <c r="BP201" s="22">
        <v>0</v>
      </c>
      <c r="BQ201" s="22">
        <v>0</v>
      </c>
      <c r="BR201" s="22">
        <v>0.13</v>
      </c>
      <c r="BS201" s="22">
        <v>1.63</v>
      </c>
      <c r="BT201" s="22">
        <v>0.01</v>
      </c>
      <c r="BU201" s="22">
        <v>0</v>
      </c>
      <c r="BV201" s="22">
        <v>0.75</v>
      </c>
      <c r="BW201" s="22">
        <v>7.0000000000000007E-2</v>
      </c>
      <c r="BX201" s="22">
        <v>0</v>
      </c>
      <c r="BY201" s="22">
        <v>0</v>
      </c>
      <c r="BZ201" s="22">
        <v>0</v>
      </c>
      <c r="CA201" s="22">
        <v>0</v>
      </c>
      <c r="CB201" s="22">
        <v>114</v>
      </c>
      <c r="CC201" s="23"/>
      <c r="CD201" s="23"/>
      <c r="CE201" s="22">
        <v>27.27</v>
      </c>
      <c r="CG201" s="22">
        <v>0</v>
      </c>
      <c r="CH201" s="22">
        <v>0</v>
      </c>
      <c r="CI201" s="22">
        <v>0</v>
      </c>
      <c r="CJ201" s="22">
        <v>0</v>
      </c>
      <c r="CK201" s="22">
        <v>0</v>
      </c>
      <c r="CL201" s="22">
        <v>0</v>
      </c>
      <c r="CM201" s="22">
        <v>0</v>
      </c>
      <c r="CN201" s="22">
        <v>0</v>
      </c>
      <c r="CO201" s="22">
        <v>0</v>
      </c>
      <c r="CP201" s="22">
        <v>0</v>
      </c>
      <c r="CQ201" s="22">
        <v>1.46</v>
      </c>
    </row>
    <row r="202" spans="1:95" s="22" customFormat="1" x14ac:dyDescent="0.25">
      <c r="A202" s="31" t="str">
        <f>"99, сб. 2024"</f>
        <v>99, сб. 2024</v>
      </c>
      <c r="B202" s="20" t="s">
        <v>149</v>
      </c>
      <c r="C202" s="21" t="str">
        <f>"50,0"</f>
        <v>50,0</v>
      </c>
      <c r="D202" s="21">
        <v>4.42</v>
      </c>
      <c r="E202" s="21">
        <v>3.61</v>
      </c>
      <c r="F202" s="21">
        <v>4.5599999999999996</v>
      </c>
      <c r="G202" s="21">
        <v>0</v>
      </c>
      <c r="H202" s="21">
        <v>6.25</v>
      </c>
      <c r="I202" s="21">
        <v>83.684806516296362</v>
      </c>
      <c r="J202" s="21">
        <v>1.04</v>
      </c>
      <c r="K202" s="21">
        <v>1.08</v>
      </c>
      <c r="L202" s="21">
        <v>1.04</v>
      </c>
      <c r="M202" s="21">
        <v>0</v>
      </c>
      <c r="N202" s="21">
        <v>0.8</v>
      </c>
      <c r="O202" s="21">
        <v>5.08</v>
      </c>
      <c r="P202" s="21">
        <v>0.36</v>
      </c>
      <c r="Q202" s="21">
        <v>0</v>
      </c>
      <c r="R202" s="21">
        <v>0</v>
      </c>
      <c r="S202" s="21">
        <v>0.11</v>
      </c>
      <c r="T202" s="21">
        <v>0.54</v>
      </c>
      <c r="U202" s="21">
        <v>54.03</v>
      </c>
      <c r="V202" s="21">
        <v>91.41</v>
      </c>
      <c r="W202" s="21">
        <v>14.98</v>
      </c>
      <c r="X202" s="21">
        <v>9.24</v>
      </c>
      <c r="Y202" s="21">
        <v>46.75</v>
      </c>
      <c r="Z202" s="21">
        <v>0.43</v>
      </c>
      <c r="AA202" s="21">
        <v>4</v>
      </c>
      <c r="AB202" s="21">
        <v>13.66</v>
      </c>
      <c r="AC202" s="21">
        <v>13.76</v>
      </c>
      <c r="AD202" s="21">
        <v>0.91</v>
      </c>
      <c r="AE202" s="21">
        <v>0.02</v>
      </c>
      <c r="AF202" s="21">
        <v>0.04</v>
      </c>
      <c r="AG202" s="21">
        <v>0.76</v>
      </c>
      <c r="AH202" s="21">
        <v>0.44</v>
      </c>
      <c r="AI202" s="21">
        <v>0.06</v>
      </c>
      <c r="AJ202" s="22">
        <v>0</v>
      </c>
      <c r="AK202" s="22">
        <v>6.74</v>
      </c>
      <c r="AL202" s="22">
        <v>6.15</v>
      </c>
      <c r="AM202" s="22">
        <v>11.53</v>
      </c>
      <c r="AN202" s="22">
        <v>3.58</v>
      </c>
      <c r="AO202" s="22">
        <v>2.19</v>
      </c>
      <c r="AP202" s="22">
        <v>4.45</v>
      </c>
      <c r="AQ202" s="22">
        <v>1.43</v>
      </c>
      <c r="AR202" s="22">
        <v>7.15</v>
      </c>
      <c r="AS202" s="22">
        <v>4.72</v>
      </c>
      <c r="AT202" s="22">
        <v>5.72</v>
      </c>
      <c r="AU202" s="22">
        <v>4.8600000000000003</v>
      </c>
      <c r="AV202" s="22">
        <v>2.86</v>
      </c>
      <c r="AW202" s="22">
        <v>5.01</v>
      </c>
      <c r="AX202" s="22">
        <v>44.05</v>
      </c>
      <c r="AY202" s="22">
        <v>0</v>
      </c>
      <c r="AZ202" s="22">
        <v>13.87</v>
      </c>
      <c r="BA202" s="22">
        <v>7.15</v>
      </c>
      <c r="BB202" s="22">
        <v>3.58</v>
      </c>
      <c r="BC202" s="22">
        <v>2.86</v>
      </c>
      <c r="BD202" s="22">
        <v>0</v>
      </c>
      <c r="BE202" s="22">
        <v>0</v>
      </c>
      <c r="BF202" s="22">
        <v>0</v>
      </c>
      <c r="BG202" s="22">
        <v>0</v>
      </c>
      <c r="BH202" s="22">
        <v>0</v>
      </c>
      <c r="BI202" s="22">
        <v>0</v>
      </c>
      <c r="BJ202" s="22">
        <v>0</v>
      </c>
      <c r="BK202" s="22">
        <v>0.1</v>
      </c>
      <c r="BL202" s="22">
        <v>0</v>
      </c>
      <c r="BM202" s="22">
        <v>7.0000000000000007E-2</v>
      </c>
      <c r="BN202" s="22">
        <v>0</v>
      </c>
      <c r="BO202" s="22">
        <v>0.01</v>
      </c>
      <c r="BP202" s="22">
        <v>0</v>
      </c>
      <c r="BQ202" s="22">
        <v>0</v>
      </c>
      <c r="BR202" s="22">
        <v>0</v>
      </c>
      <c r="BS202" s="22">
        <v>0.38</v>
      </c>
      <c r="BT202" s="22">
        <v>0</v>
      </c>
      <c r="BU202" s="22">
        <v>0</v>
      </c>
      <c r="BV202" s="22">
        <v>0.94</v>
      </c>
      <c r="BW202" s="22">
        <v>0</v>
      </c>
      <c r="BX202" s="22">
        <v>0</v>
      </c>
      <c r="BY202" s="22">
        <v>0</v>
      </c>
      <c r="BZ202" s="22">
        <v>0</v>
      </c>
      <c r="CA202" s="22">
        <v>0</v>
      </c>
      <c r="CB202" s="22">
        <v>44.32</v>
      </c>
      <c r="CC202" s="23"/>
      <c r="CD202" s="23"/>
      <c r="CE202" s="22">
        <v>6.27</v>
      </c>
      <c r="CG202" s="22">
        <v>0</v>
      </c>
      <c r="CH202" s="22">
        <v>0</v>
      </c>
      <c r="CI202" s="22">
        <v>0</v>
      </c>
      <c r="CJ202" s="22">
        <v>0</v>
      </c>
      <c r="CK202" s="22">
        <v>0</v>
      </c>
      <c r="CL202" s="22">
        <v>0</v>
      </c>
      <c r="CM202" s="22">
        <v>0</v>
      </c>
      <c r="CN202" s="22">
        <v>0</v>
      </c>
      <c r="CO202" s="22">
        <v>0</v>
      </c>
      <c r="CP202" s="22">
        <v>0</v>
      </c>
      <c r="CQ202" s="22">
        <v>0.11</v>
      </c>
    </row>
    <row r="203" spans="1:95" s="22" customFormat="1" x14ac:dyDescent="0.25">
      <c r="A203" s="31" t="str">
        <f>"248, сб. 2024"</f>
        <v>248, сб. 2024</v>
      </c>
      <c r="B203" s="20" t="s">
        <v>104</v>
      </c>
      <c r="C203" s="21" t="str">
        <f>"40,0"</f>
        <v>40,0</v>
      </c>
      <c r="D203" s="21">
        <v>0.49</v>
      </c>
      <c r="E203" s="21">
        <v>0.01</v>
      </c>
      <c r="F203" s="21">
        <v>1.77</v>
      </c>
      <c r="G203" s="21">
        <v>0.03</v>
      </c>
      <c r="H203" s="21">
        <v>2.88</v>
      </c>
      <c r="I203" s="21">
        <v>29.214385800000002</v>
      </c>
      <c r="J203" s="21">
        <v>1.29</v>
      </c>
      <c r="K203" s="21">
        <v>0.06</v>
      </c>
      <c r="L203" s="21">
        <v>0</v>
      </c>
      <c r="M203" s="21">
        <v>0</v>
      </c>
      <c r="N203" s="21">
        <v>1.52</v>
      </c>
      <c r="O203" s="21">
        <v>1.17</v>
      </c>
      <c r="P203" s="21">
        <v>0.19</v>
      </c>
      <c r="Q203" s="21">
        <v>0</v>
      </c>
      <c r="R203" s="21">
        <v>0</v>
      </c>
      <c r="S203" s="21">
        <v>0.14000000000000001</v>
      </c>
      <c r="T203" s="21">
        <v>0.6</v>
      </c>
      <c r="U203" s="21">
        <v>156.44</v>
      </c>
      <c r="V203" s="21">
        <v>50.87</v>
      </c>
      <c r="W203" s="21">
        <v>3.62</v>
      </c>
      <c r="X203" s="21">
        <v>3.65</v>
      </c>
      <c r="Y203" s="21">
        <v>6.87</v>
      </c>
      <c r="Z203" s="21">
        <v>0.17</v>
      </c>
      <c r="AA203" s="21">
        <v>8.5</v>
      </c>
      <c r="AB203" s="21">
        <v>318.33999999999997</v>
      </c>
      <c r="AC203" s="21">
        <v>80.47</v>
      </c>
      <c r="AD203" s="21">
        <v>0.12</v>
      </c>
      <c r="AE203" s="21">
        <v>0.01</v>
      </c>
      <c r="AF203" s="21">
        <v>0.01</v>
      </c>
      <c r="AG203" s="21">
        <v>0.12</v>
      </c>
      <c r="AH203" s="21">
        <v>0.23</v>
      </c>
      <c r="AI203" s="21">
        <v>1.0900000000000001</v>
      </c>
      <c r="AJ203" s="22">
        <v>0</v>
      </c>
      <c r="AK203" s="22">
        <v>9.5299999999999994</v>
      </c>
      <c r="AL203" s="22">
        <v>8.6300000000000008</v>
      </c>
      <c r="AM203" s="22">
        <v>15.69</v>
      </c>
      <c r="AN203" s="22">
        <v>5.72</v>
      </c>
      <c r="AO203" s="22">
        <v>3.04</v>
      </c>
      <c r="AP203" s="22">
        <v>6.66</v>
      </c>
      <c r="AQ203" s="22">
        <v>2.48</v>
      </c>
      <c r="AR203" s="22">
        <v>9.75</v>
      </c>
      <c r="AS203" s="22">
        <v>7.16</v>
      </c>
      <c r="AT203" s="22">
        <v>8.06</v>
      </c>
      <c r="AU203" s="22">
        <v>9.61</v>
      </c>
      <c r="AV203" s="22">
        <v>4.2</v>
      </c>
      <c r="AW203" s="22">
        <v>6.92</v>
      </c>
      <c r="AX203" s="22">
        <v>59.42</v>
      </c>
      <c r="AY203" s="22">
        <v>0</v>
      </c>
      <c r="AZ203" s="22">
        <v>17.77</v>
      </c>
      <c r="BA203" s="22">
        <v>9.9700000000000006</v>
      </c>
      <c r="BB203" s="22">
        <v>5.22</v>
      </c>
      <c r="BC203" s="22">
        <v>3.79</v>
      </c>
      <c r="BD203" s="22">
        <v>0.08</v>
      </c>
      <c r="BE203" s="22">
        <v>0.02</v>
      </c>
      <c r="BF203" s="22">
        <v>0.02</v>
      </c>
      <c r="BG203" s="22">
        <v>0.04</v>
      </c>
      <c r="BH203" s="22">
        <v>0.05</v>
      </c>
      <c r="BI203" s="22">
        <v>0.17</v>
      </c>
      <c r="BJ203" s="22">
        <v>0</v>
      </c>
      <c r="BK203" s="22">
        <v>0.52</v>
      </c>
      <c r="BL203" s="22">
        <v>0</v>
      </c>
      <c r="BM203" s="22">
        <v>0.16</v>
      </c>
      <c r="BN203" s="22">
        <v>0</v>
      </c>
      <c r="BO203" s="22">
        <v>0</v>
      </c>
      <c r="BP203" s="22">
        <v>0</v>
      </c>
      <c r="BQ203" s="22">
        <v>0.02</v>
      </c>
      <c r="BR203" s="22">
        <v>0.06</v>
      </c>
      <c r="BS203" s="22">
        <v>0.48</v>
      </c>
      <c r="BT203" s="22">
        <v>0</v>
      </c>
      <c r="BU203" s="22">
        <v>0</v>
      </c>
      <c r="BV203" s="22">
        <v>0.03</v>
      </c>
      <c r="BW203" s="22">
        <v>0</v>
      </c>
      <c r="BX203" s="22">
        <v>0</v>
      </c>
      <c r="BY203" s="22">
        <v>0</v>
      </c>
      <c r="BZ203" s="22">
        <v>0</v>
      </c>
      <c r="CA203" s="22">
        <v>0</v>
      </c>
      <c r="CB203" s="22">
        <v>43.36</v>
      </c>
      <c r="CC203" s="23"/>
      <c r="CD203" s="23"/>
      <c r="CE203" s="22">
        <v>61.55</v>
      </c>
      <c r="CG203" s="22">
        <v>0</v>
      </c>
      <c r="CH203" s="22">
        <v>0</v>
      </c>
      <c r="CI203" s="22">
        <v>0</v>
      </c>
      <c r="CJ203" s="22">
        <v>0</v>
      </c>
      <c r="CK203" s="22">
        <v>0</v>
      </c>
      <c r="CL203" s="22">
        <v>0</v>
      </c>
      <c r="CM203" s="22">
        <v>0</v>
      </c>
      <c r="CN203" s="22">
        <v>0</v>
      </c>
      <c r="CO203" s="22">
        <v>0</v>
      </c>
      <c r="CP203" s="22">
        <v>0.4</v>
      </c>
      <c r="CQ203" s="22">
        <v>0.4</v>
      </c>
    </row>
    <row r="204" spans="1:95" s="22" customFormat="1" x14ac:dyDescent="0.25">
      <c r="A204" s="31" t="str">
        <f>"320, сб. 2024"</f>
        <v>320, сб. 2024</v>
      </c>
      <c r="B204" s="20" t="s">
        <v>150</v>
      </c>
      <c r="C204" s="21" t="str">
        <f>"200,0"</f>
        <v>200,0</v>
      </c>
      <c r="D204" s="21">
        <v>0.09</v>
      </c>
      <c r="E204" s="21">
        <v>0</v>
      </c>
      <c r="F204" s="21">
        <v>0.09</v>
      </c>
      <c r="G204" s="21">
        <v>0</v>
      </c>
      <c r="H204" s="21">
        <v>24.44</v>
      </c>
      <c r="I204" s="21">
        <v>93.939716000000004</v>
      </c>
      <c r="J204" s="21">
        <v>0.03</v>
      </c>
      <c r="K204" s="21">
        <v>0</v>
      </c>
      <c r="L204" s="21">
        <v>0.03</v>
      </c>
      <c r="M204" s="21">
        <v>0</v>
      </c>
      <c r="N204" s="21">
        <v>23.84</v>
      </c>
      <c r="O204" s="21">
        <v>0.18</v>
      </c>
      <c r="P204" s="21">
        <v>0.41</v>
      </c>
      <c r="Q204" s="21">
        <v>0</v>
      </c>
      <c r="R204" s="21">
        <v>0</v>
      </c>
      <c r="S204" s="21">
        <v>0.2</v>
      </c>
      <c r="T204" s="21">
        <v>0.15</v>
      </c>
      <c r="U204" s="21">
        <v>6.74</v>
      </c>
      <c r="V204" s="21">
        <v>61.79</v>
      </c>
      <c r="W204" s="21">
        <v>4.1500000000000004</v>
      </c>
      <c r="X204" s="21">
        <v>1.96</v>
      </c>
      <c r="Y204" s="21">
        <v>2.39</v>
      </c>
      <c r="Z204" s="21">
        <v>0.54</v>
      </c>
      <c r="AA204" s="21">
        <v>0</v>
      </c>
      <c r="AB204" s="21">
        <v>6</v>
      </c>
      <c r="AC204" s="21">
        <v>1.25</v>
      </c>
      <c r="AD204" s="21">
        <v>0.05</v>
      </c>
      <c r="AE204" s="21">
        <v>0.01</v>
      </c>
      <c r="AF204" s="21">
        <v>0</v>
      </c>
      <c r="AG204" s="21">
        <v>0.06</v>
      </c>
      <c r="AH204" s="21">
        <v>0.1</v>
      </c>
      <c r="AI204" s="21">
        <v>1</v>
      </c>
      <c r="AJ204" s="22">
        <v>0</v>
      </c>
      <c r="AK204" s="22">
        <v>2.82</v>
      </c>
      <c r="AL204" s="22">
        <v>3.06</v>
      </c>
      <c r="AM204" s="22">
        <v>4.47</v>
      </c>
      <c r="AN204" s="22">
        <v>4.2300000000000004</v>
      </c>
      <c r="AO204" s="22">
        <v>0.71</v>
      </c>
      <c r="AP204" s="22">
        <v>2.59</v>
      </c>
      <c r="AQ204" s="22">
        <v>0.71</v>
      </c>
      <c r="AR204" s="22">
        <v>2.12</v>
      </c>
      <c r="AS204" s="22">
        <v>4</v>
      </c>
      <c r="AT204" s="22">
        <v>2.35</v>
      </c>
      <c r="AU204" s="22">
        <v>18.329999999999998</v>
      </c>
      <c r="AV204" s="22">
        <v>1.65</v>
      </c>
      <c r="AW204" s="22">
        <v>3.29</v>
      </c>
      <c r="AX204" s="22">
        <v>9.8699999999999992</v>
      </c>
      <c r="AY204" s="22">
        <v>0</v>
      </c>
      <c r="AZ204" s="22">
        <v>3.06</v>
      </c>
      <c r="BA204" s="22">
        <v>3.76</v>
      </c>
      <c r="BB204" s="22">
        <v>1.41</v>
      </c>
      <c r="BC204" s="22">
        <v>1.18</v>
      </c>
      <c r="BD204" s="22">
        <v>0</v>
      </c>
      <c r="BE204" s="22">
        <v>0</v>
      </c>
      <c r="BF204" s="22">
        <v>0</v>
      </c>
      <c r="BG204" s="22">
        <v>0</v>
      </c>
      <c r="BH204" s="22">
        <v>0</v>
      </c>
      <c r="BI204" s="22">
        <v>0</v>
      </c>
      <c r="BJ204" s="22">
        <v>0</v>
      </c>
      <c r="BK204" s="22">
        <v>0</v>
      </c>
      <c r="BL204" s="22">
        <v>0</v>
      </c>
      <c r="BM204" s="22">
        <v>0</v>
      </c>
      <c r="BN204" s="22">
        <v>0</v>
      </c>
      <c r="BO204" s="22">
        <v>0</v>
      </c>
      <c r="BP204" s="22">
        <v>0</v>
      </c>
      <c r="BQ204" s="22">
        <v>0</v>
      </c>
      <c r="BR204" s="22">
        <v>0</v>
      </c>
      <c r="BS204" s="22">
        <v>0</v>
      </c>
      <c r="BT204" s="22">
        <v>0</v>
      </c>
      <c r="BU204" s="22">
        <v>0</v>
      </c>
      <c r="BV204" s="22">
        <v>0</v>
      </c>
      <c r="BW204" s="22">
        <v>0</v>
      </c>
      <c r="BX204" s="22">
        <v>0</v>
      </c>
      <c r="BY204" s="22">
        <v>0</v>
      </c>
      <c r="BZ204" s="22">
        <v>0</v>
      </c>
      <c r="CA204" s="22">
        <v>0</v>
      </c>
      <c r="CB204" s="22">
        <v>229.6</v>
      </c>
      <c r="CC204" s="23"/>
      <c r="CD204" s="23"/>
      <c r="CE204" s="22">
        <v>1</v>
      </c>
      <c r="CG204" s="22">
        <v>0</v>
      </c>
      <c r="CH204" s="22">
        <v>0</v>
      </c>
      <c r="CI204" s="22">
        <v>0</v>
      </c>
      <c r="CJ204" s="22">
        <v>0</v>
      </c>
      <c r="CK204" s="22">
        <v>0</v>
      </c>
      <c r="CL204" s="22">
        <v>0</v>
      </c>
      <c r="CM204" s="22">
        <v>0</v>
      </c>
      <c r="CN204" s="22">
        <v>0</v>
      </c>
      <c r="CO204" s="22">
        <v>0</v>
      </c>
      <c r="CP204" s="22">
        <v>24</v>
      </c>
      <c r="CQ204" s="22">
        <v>0</v>
      </c>
    </row>
    <row r="205" spans="1:95" s="22" customFormat="1" x14ac:dyDescent="0.25">
      <c r="A205" s="31" t="str">
        <f>"1.5, сб. 2024"</f>
        <v>1.5, сб. 2024</v>
      </c>
      <c r="B205" s="20" t="s">
        <v>100</v>
      </c>
      <c r="C205" s="21" t="str">
        <f>"25,0"</f>
        <v>25,0</v>
      </c>
      <c r="D205" s="21">
        <v>1.98</v>
      </c>
      <c r="E205" s="21">
        <v>0</v>
      </c>
      <c r="F205" s="21">
        <v>0.25</v>
      </c>
      <c r="G205" s="21">
        <v>0</v>
      </c>
      <c r="H205" s="21">
        <v>12.9</v>
      </c>
      <c r="I205" s="21">
        <v>61.374999999999993</v>
      </c>
      <c r="J205" s="21">
        <v>0.05</v>
      </c>
      <c r="K205" s="21">
        <v>0</v>
      </c>
      <c r="L205" s="21">
        <v>0.05</v>
      </c>
      <c r="M205" s="21">
        <v>0</v>
      </c>
      <c r="N205" s="21">
        <v>0.53</v>
      </c>
      <c r="O205" s="21">
        <v>11.55</v>
      </c>
      <c r="P205" s="21">
        <v>0.83</v>
      </c>
      <c r="Q205" s="21">
        <v>0</v>
      </c>
      <c r="R205" s="21">
        <v>0</v>
      </c>
      <c r="S205" s="21">
        <v>0.08</v>
      </c>
      <c r="T205" s="21">
        <v>0.38</v>
      </c>
      <c r="U205" s="21">
        <v>0</v>
      </c>
      <c r="V205" s="21">
        <v>33.25</v>
      </c>
      <c r="W205" s="21">
        <v>5.75</v>
      </c>
      <c r="X205" s="21">
        <v>8.25</v>
      </c>
      <c r="Y205" s="21">
        <v>21.75</v>
      </c>
      <c r="Z205" s="21">
        <v>0.5</v>
      </c>
      <c r="AA205" s="21">
        <v>0</v>
      </c>
      <c r="AB205" s="21">
        <v>0</v>
      </c>
      <c r="AC205" s="21">
        <v>0</v>
      </c>
      <c r="AD205" s="21">
        <v>0.33</v>
      </c>
      <c r="AE205" s="21">
        <v>0.04</v>
      </c>
      <c r="AF205" s="21">
        <v>0.02</v>
      </c>
      <c r="AG205" s="21">
        <v>0.4</v>
      </c>
      <c r="AH205" s="21">
        <v>0.78</v>
      </c>
      <c r="AI205" s="21">
        <v>0</v>
      </c>
      <c r="AJ205" s="22">
        <v>0</v>
      </c>
      <c r="AK205" s="22">
        <v>0</v>
      </c>
      <c r="AL205" s="22">
        <v>0</v>
      </c>
      <c r="AM205" s="22">
        <v>0</v>
      </c>
      <c r="AN205" s="22">
        <v>0</v>
      </c>
      <c r="AO205" s="22">
        <v>0</v>
      </c>
      <c r="AP205" s="22">
        <v>0</v>
      </c>
      <c r="AQ205" s="22">
        <v>0</v>
      </c>
      <c r="AR205" s="22">
        <v>0</v>
      </c>
      <c r="AS205" s="22">
        <v>0</v>
      </c>
      <c r="AT205" s="22">
        <v>0</v>
      </c>
      <c r="AU205" s="22">
        <v>0</v>
      </c>
      <c r="AV205" s="22">
        <v>0</v>
      </c>
      <c r="AW205" s="22">
        <v>0</v>
      </c>
      <c r="AX205" s="22">
        <v>0</v>
      </c>
      <c r="AY205" s="22">
        <v>0</v>
      </c>
      <c r="AZ205" s="22">
        <v>0</v>
      </c>
      <c r="BA205" s="22">
        <v>0</v>
      </c>
      <c r="BB205" s="22">
        <v>0</v>
      </c>
      <c r="BC205" s="22">
        <v>0</v>
      </c>
      <c r="BD205" s="22">
        <v>0</v>
      </c>
      <c r="BE205" s="22">
        <v>0</v>
      </c>
      <c r="BF205" s="22">
        <v>0</v>
      </c>
      <c r="BG205" s="22">
        <v>0</v>
      </c>
      <c r="BH205" s="22">
        <v>0</v>
      </c>
      <c r="BI205" s="22">
        <v>0</v>
      </c>
      <c r="BJ205" s="22">
        <v>0</v>
      </c>
      <c r="BK205" s="22">
        <v>0</v>
      </c>
      <c r="BL205" s="22">
        <v>0</v>
      </c>
      <c r="BM205" s="22">
        <v>0</v>
      </c>
      <c r="BN205" s="22">
        <v>0</v>
      </c>
      <c r="BO205" s="22">
        <v>0</v>
      </c>
      <c r="BP205" s="22">
        <v>0</v>
      </c>
      <c r="BQ205" s="22">
        <v>0</v>
      </c>
      <c r="BR205" s="22">
        <v>0</v>
      </c>
      <c r="BS205" s="22">
        <v>0</v>
      </c>
      <c r="BT205" s="22">
        <v>0</v>
      </c>
      <c r="BU205" s="22">
        <v>0</v>
      </c>
      <c r="BV205" s="22">
        <v>0</v>
      </c>
      <c r="BW205" s="22">
        <v>0</v>
      </c>
      <c r="BX205" s="22">
        <v>0</v>
      </c>
      <c r="BY205" s="22">
        <v>0</v>
      </c>
      <c r="BZ205" s="22">
        <v>0</v>
      </c>
      <c r="CA205" s="22">
        <v>0</v>
      </c>
      <c r="CB205" s="22">
        <v>9.43</v>
      </c>
      <c r="CC205" s="23"/>
      <c r="CD205" s="23"/>
      <c r="CE205" s="22">
        <v>0</v>
      </c>
      <c r="CG205" s="22">
        <v>0</v>
      </c>
      <c r="CH205" s="22">
        <v>0</v>
      </c>
      <c r="CI205" s="22">
        <v>0</v>
      </c>
      <c r="CJ205" s="22">
        <v>0</v>
      </c>
      <c r="CK205" s="22">
        <v>0</v>
      </c>
      <c r="CL205" s="22">
        <v>0</v>
      </c>
      <c r="CM205" s="22">
        <v>0</v>
      </c>
      <c r="CN205" s="22">
        <v>0</v>
      </c>
      <c r="CO205" s="22">
        <v>0</v>
      </c>
      <c r="CP205" s="22">
        <v>0</v>
      </c>
      <c r="CQ205" s="22">
        <v>0</v>
      </c>
    </row>
    <row r="206" spans="1:95" s="15" customFormat="1" x14ac:dyDescent="0.25">
      <c r="A206" s="32" t="str">
        <f>"ТТК"</f>
        <v>ТТК</v>
      </c>
      <c r="B206" s="17" t="s">
        <v>113</v>
      </c>
      <c r="C206" s="18" t="str">
        <f>"25,0"</f>
        <v>25,0</v>
      </c>
      <c r="D206" s="18">
        <v>1.65</v>
      </c>
      <c r="E206" s="18">
        <v>0</v>
      </c>
      <c r="F206" s="18">
        <v>0.3</v>
      </c>
      <c r="G206" s="18">
        <v>0</v>
      </c>
      <c r="H206" s="18">
        <v>10.43</v>
      </c>
      <c r="I206" s="18">
        <v>48.344999999999999</v>
      </c>
      <c r="J206" s="18">
        <v>0.05</v>
      </c>
      <c r="K206" s="18">
        <v>0</v>
      </c>
      <c r="L206" s="18">
        <v>0.05</v>
      </c>
      <c r="M206" s="18">
        <v>0</v>
      </c>
      <c r="N206" s="18">
        <v>0.3</v>
      </c>
      <c r="O206" s="18">
        <v>8.0500000000000007</v>
      </c>
      <c r="P206" s="18">
        <v>2.08</v>
      </c>
      <c r="Q206" s="18">
        <v>0</v>
      </c>
      <c r="R206" s="18">
        <v>0</v>
      </c>
      <c r="S206" s="18">
        <v>0.25</v>
      </c>
      <c r="T206" s="18">
        <v>0.63</v>
      </c>
      <c r="U206" s="18">
        <v>0</v>
      </c>
      <c r="V206" s="18">
        <v>61.25</v>
      </c>
      <c r="W206" s="18">
        <v>8.75</v>
      </c>
      <c r="X206" s="18">
        <v>11.75</v>
      </c>
      <c r="Y206" s="18">
        <v>39.5</v>
      </c>
      <c r="Z206" s="18">
        <v>0.98</v>
      </c>
      <c r="AA206" s="18">
        <v>0</v>
      </c>
      <c r="AB206" s="18">
        <v>1.25</v>
      </c>
      <c r="AC206" s="18">
        <v>0.25</v>
      </c>
      <c r="AD206" s="18">
        <v>0.35</v>
      </c>
      <c r="AE206" s="18">
        <v>0.05</v>
      </c>
      <c r="AF206" s="18">
        <v>0.02</v>
      </c>
      <c r="AG206" s="18">
        <v>0.18</v>
      </c>
      <c r="AH206" s="18">
        <v>0.5</v>
      </c>
      <c r="AI206" s="18">
        <v>0</v>
      </c>
      <c r="AJ206" s="15">
        <v>0</v>
      </c>
      <c r="AK206" s="15">
        <v>80.5</v>
      </c>
      <c r="AL206" s="15">
        <v>62</v>
      </c>
      <c r="AM206" s="15">
        <v>106.75</v>
      </c>
      <c r="AN206" s="15">
        <v>55.75</v>
      </c>
      <c r="AO206" s="15">
        <v>23.25</v>
      </c>
      <c r="AP206" s="15">
        <v>49.5</v>
      </c>
      <c r="AQ206" s="15">
        <v>20</v>
      </c>
      <c r="AR206" s="15">
        <v>92.75</v>
      </c>
      <c r="AS206" s="15">
        <v>74.25</v>
      </c>
      <c r="AT206" s="15">
        <v>72.75</v>
      </c>
      <c r="AU206" s="15">
        <v>116</v>
      </c>
      <c r="AV206" s="15">
        <v>31</v>
      </c>
      <c r="AW206" s="15">
        <v>77.5</v>
      </c>
      <c r="AX206" s="15">
        <v>382.25</v>
      </c>
      <c r="AY206" s="15">
        <v>0</v>
      </c>
      <c r="AZ206" s="15">
        <v>131.5</v>
      </c>
      <c r="BA206" s="15">
        <v>72.75</v>
      </c>
      <c r="BB206" s="15">
        <v>45</v>
      </c>
      <c r="BC206" s="15">
        <v>32.5</v>
      </c>
      <c r="BD206" s="15">
        <v>0</v>
      </c>
      <c r="BE206" s="15">
        <v>0</v>
      </c>
      <c r="BF206" s="15">
        <v>0</v>
      </c>
      <c r="BG206" s="15">
        <v>0</v>
      </c>
      <c r="BH206" s="15">
        <v>0</v>
      </c>
      <c r="BI206" s="15">
        <v>0</v>
      </c>
      <c r="BJ206" s="15">
        <v>0</v>
      </c>
      <c r="BK206" s="15">
        <v>0.04</v>
      </c>
      <c r="BL206" s="15">
        <v>0</v>
      </c>
      <c r="BM206" s="15">
        <v>0</v>
      </c>
      <c r="BN206" s="15">
        <v>0.01</v>
      </c>
      <c r="BO206" s="15">
        <v>0</v>
      </c>
      <c r="BP206" s="15">
        <v>0</v>
      </c>
      <c r="BQ206" s="15">
        <v>0</v>
      </c>
      <c r="BR206" s="15">
        <v>0</v>
      </c>
      <c r="BS206" s="15">
        <v>0.03</v>
      </c>
      <c r="BT206" s="15">
        <v>0</v>
      </c>
      <c r="BU206" s="15">
        <v>0</v>
      </c>
      <c r="BV206" s="15">
        <v>0.12</v>
      </c>
      <c r="BW206" s="15">
        <v>0.02</v>
      </c>
      <c r="BX206" s="15">
        <v>0</v>
      </c>
      <c r="BY206" s="15">
        <v>0</v>
      </c>
      <c r="BZ206" s="15">
        <v>0</v>
      </c>
      <c r="CA206" s="15">
        <v>0</v>
      </c>
      <c r="CB206" s="15">
        <v>11.75</v>
      </c>
      <c r="CC206" s="19"/>
      <c r="CD206" s="19"/>
      <c r="CE206" s="15">
        <v>0.21</v>
      </c>
      <c r="CG206" s="15">
        <v>0</v>
      </c>
      <c r="CH206" s="15">
        <v>0</v>
      </c>
      <c r="CI206" s="15">
        <v>0</v>
      </c>
      <c r="CJ206" s="15">
        <v>0</v>
      </c>
      <c r="CK206" s="15">
        <v>0</v>
      </c>
      <c r="CL206" s="15">
        <v>0</v>
      </c>
      <c r="CM206" s="15">
        <v>0</v>
      </c>
      <c r="CN206" s="15">
        <v>0</v>
      </c>
      <c r="CO206" s="15">
        <v>0</v>
      </c>
      <c r="CP206" s="15">
        <v>0</v>
      </c>
      <c r="CQ206" s="15">
        <v>0</v>
      </c>
    </row>
    <row r="207" spans="1:95" s="26" customFormat="1" x14ac:dyDescent="0.25">
      <c r="A207" s="33"/>
      <c r="B207" s="24" t="s">
        <v>114</v>
      </c>
      <c r="C207" s="25"/>
      <c r="D207" s="25">
        <v>24</v>
      </c>
      <c r="E207" s="25">
        <v>3.66</v>
      </c>
      <c r="F207" s="25">
        <v>19.75</v>
      </c>
      <c r="G207" s="25">
        <v>0.03</v>
      </c>
      <c r="H207" s="25">
        <v>129.43</v>
      </c>
      <c r="I207" s="25">
        <v>744.13</v>
      </c>
      <c r="J207" s="25">
        <v>7.18</v>
      </c>
      <c r="K207" s="25">
        <v>1.34</v>
      </c>
      <c r="L207" s="25">
        <v>5.89</v>
      </c>
      <c r="M207" s="25">
        <v>0</v>
      </c>
      <c r="N207" s="25">
        <v>33.01</v>
      </c>
      <c r="O207" s="25">
        <v>80.81</v>
      </c>
      <c r="P207" s="25">
        <v>15.62</v>
      </c>
      <c r="Q207" s="25">
        <v>0</v>
      </c>
      <c r="R207" s="25">
        <v>0</v>
      </c>
      <c r="S207" s="25">
        <v>1.07</v>
      </c>
      <c r="T207" s="25">
        <v>7.2</v>
      </c>
      <c r="U207" s="25">
        <v>1091.44</v>
      </c>
      <c r="V207" s="25">
        <v>958.11</v>
      </c>
      <c r="W207" s="25">
        <v>105.97</v>
      </c>
      <c r="X207" s="25">
        <v>208.61</v>
      </c>
      <c r="Y207" s="25">
        <v>425.03</v>
      </c>
      <c r="Z207" s="25">
        <v>9.48</v>
      </c>
      <c r="AA207" s="25">
        <v>59.1</v>
      </c>
      <c r="AB207" s="25">
        <v>1790.37</v>
      </c>
      <c r="AC207" s="25">
        <v>424.02</v>
      </c>
      <c r="AD207" s="25">
        <v>2.86</v>
      </c>
      <c r="AE207" s="25">
        <v>0.57999999999999996</v>
      </c>
      <c r="AF207" s="25">
        <v>0.28000000000000003</v>
      </c>
      <c r="AG207" s="25">
        <v>4.92</v>
      </c>
      <c r="AH207" s="25">
        <v>9.5</v>
      </c>
      <c r="AI207" s="25">
        <v>9.26</v>
      </c>
      <c r="AJ207" s="26">
        <v>0</v>
      </c>
      <c r="AK207" s="26">
        <v>759.9</v>
      </c>
      <c r="AL207" s="26">
        <v>667.65</v>
      </c>
      <c r="AM207" s="26">
        <v>1064.6400000000001</v>
      </c>
      <c r="AN207" s="26">
        <v>805.46</v>
      </c>
      <c r="AO207" s="26">
        <v>303.02</v>
      </c>
      <c r="AP207" s="26">
        <v>548.5</v>
      </c>
      <c r="AQ207" s="26">
        <v>214.04</v>
      </c>
      <c r="AR207" s="26">
        <v>772.24</v>
      </c>
      <c r="AS207" s="26">
        <v>714.92</v>
      </c>
      <c r="AT207" s="26">
        <v>1245.23</v>
      </c>
      <c r="AU207" s="26">
        <v>1465.3</v>
      </c>
      <c r="AV207" s="26">
        <v>360.37</v>
      </c>
      <c r="AW207" s="26">
        <v>819.4</v>
      </c>
      <c r="AX207" s="26">
        <v>2930.46</v>
      </c>
      <c r="AY207" s="26">
        <v>0</v>
      </c>
      <c r="AZ207" s="26">
        <v>702.93</v>
      </c>
      <c r="BA207" s="26">
        <v>726.98</v>
      </c>
      <c r="BB207" s="26">
        <v>522.29</v>
      </c>
      <c r="BC207" s="26">
        <v>332.5</v>
      </c>
      <c r="BD207" s="26">
        <v>0.35</v>
      </c>
      <c r="BE207" s="26">
        <v>0.08</v>
      </c>
      <c r="BF207" s="26">
        <v>7.0000000000000007E-2</v>
      </c>
      <c r="BG207" s="26">
        <v>0.18</v>
      </c>
      <c r="BH207" s="26">
        <v>0.23</v>
      </c>
      <c r="BI207" s="26">
        <v>0.75</v>
      </c>
      <c r="BJ207" s="26">
        <v>0</v>
      </c>
      <c r="BK207" s="26">
        <v>2.88</v>
      </c>
      <c r="BL207" s="26">
        <v>0</v>
      </c>
      <c r="BM207" s="26">
        <v>0.82</v>
      </c>
      <c r="BN207" s="26">
        <v>0.02</v>
      </c>
      <c r="BO207" s="26">
        <v>0.01</v>
      </c>
      <c r="BP207" s="26">
        <v>0</v>
      </c>
      <c r="BQ207" s="26">
        <v>0.02</v>
      </c>
      <c r="BR207" s="26">
        <v>0.28999999999999998</v>
      </c>
      <c r="BS207" s="26">
        <v>3.38</v>
      </c>
      <c r="BT207" s="26">
        <v>0.01</v>
      </c>
      <c r="BU207" s="26">
        <v>0</v>
      </c>
      <c r="BV207" s="26">
        <v>2.1</v>
      </c>
      <c r="BW207" s="26">
        <v>0.12</v>
      </c>
      <c r="BX207" s="26">
        <v>0</v>
      </c>
      <c r="BY207" s="26">
        <v>0</v>
      </c>
      <c r="BZ207" s="26">
        <v>0</v>
      </c>
      <c r="CA207" s="26">
        <v>0</v>
      </c>
      <c r="CB207" s="26">
        <v>682.23</v>
      </c>
      <c r="CC207" s="13"/>
      <c r="CD207" s="13">
        <f>$I$207/$I$208*100</f>
        <v>60.259296449857466</v>
      </c>
      <c r="CE207" s="26">
        <v>357.5</v>
      </c>
      <c r="CG207" s="26">
        <v>0</v>
      </c>
      <c r="CH207" s="26">
        <v>0</v>
      </c>
      <c r="CI207" s="26">
        <v>0</v>
      </c>
      <c r="CJ207" s="26">
        <v>0</v>
      </c>
      <c r="CK207" s="26">
        <v>0</v>
      </c>
      <c r="CL207" s="26">
        <v>0</v>
      </c>
      <c r="CM207" s="26">
        <v>0</v>
      </c>
      <c r="CN207" s="26">
        <v>0</v>
      </c>
      <c r="CO207" s="26">
        <v>0</v>
      </c>
      <c r="CP207" s="26">
        <v>24.7</v>
      </c>
      <c r="CQ207" s="26">
        <v>2.3199999999999998</v>
      </c>
    </row>
    <row r="208" spans="1:95" s="26" customFormat="1" x14ac:dyDescent="0.25">
      <c r="A208" s="33"/>
      <c r="B208" s="24" t="s">
        <v>115</v>
      </c>
      <c r="C208" s="25"/>
      <c r="D208" s="25">
        <v>42.44</v>
      </c>
      <c r="E208" s="25">
        <v>16.16</v>
      </c>
      <c r="F208" s="25">
        <v>38.450000000000003</v>
      </c>
      <c r="G208" s="25">
        <v>0.62</v>
      </c>
      <c r="H208" s="25">
        <v>192.09</v>
      </c>
      <c r="I208" s="25">
        <v>1234.8800000000001</v>
      </c>
      <c r="J208" s="25">
        <v>16.82</v>
      </c>
      <c r="K208" s="25">
        <v>1.66</v>
      </c>
      <c r="L208" s="25">
        <v>5.95</v>
      </c>
      <c r="M208" s="25">
        <v>0</v>
      </c>
      <c r="N208" s="25">
        <v>53.79</v>
      </c>
      <c r="O208" s="25">
        <v>119.55</v>
      </c>
      <c r="P208" s="25">
        <v>18.75</v>
      </c>
      <c r="Q208" s="25">
        <v>0</v>
      </c>
      <c r="R208" s="25">
        <v>0</v>
      </c>
      <c r="S208" s="25">
        <v>2.61</v>
      </c>
      <c r="T208" s="25">
        <v>11.9</v>
      </c>
      <c r="U208" s="25">
        <v>1621.65</v>
      </c>
      <c r="V208" s="25">
        <v>1957.31</v>
      </c>
      <c r="W208" s="25">
        <v>331.42</v>
      </c>
      <c r="X208" s="25">
        <v>276.56</v>
      </c>
      <c r="Y208" s="25">
        <v>730.05</v>
      </c>
      <c r="Z208" s="25">
        <v>12.03</v>
      </c>
      <c r="AA208" s="25">
        <v>132.74</v>
      </c>
      <c r="AB208" s="25">
        <v>1845.69</v>
      </c>
      <c r="AC208" s="25">
        <v>533.77</v>
      </c>
      <c r="AD208" s="25">
        <v>3.79</v>
      </c>
      <c r="AE208" s="25">
        <v>0.82</v>
      </c>
      <c r="AF208" s="25">
        <v>0.66</v>
      </c>
      <c r="AG208" s="25">
        <v>9.5</v>
      </c>
      <c r="AH208" s="25">
        <v>19.399999999999999</v>
      </c>
      <c r="AI208" s="25">
        <v>20.66</v>
      </c>
      <c r="AJ208" s="26">
        <v>0</v>
      </c>
      <c r="AK208" s="26">
        <v>1115.06</v>
      </c>
      <c r="AL208" s="26">
        <v>1017.82</v>
      </c>
      <c r="AM208" s="26">
        <v>1578.58</v>
      </c>
      <c r="AN208" s="26">
        <v>1266.97</v>
      </c>
      <c r="AO208" s="26">
        <v>430.94</v>
      </c>
      <c r="AP208" s="26">
        <v>815.05</v>
      </c>
      <c r="AQ208" s="26">
        <v>312.25</v>
      </c>
      <c r="AR208" s="26">
        <v>1048.69</v>
      </c>
      <c r="AS208" s="26">
        <v>946.55</v>
      </c>
      <c r="AT208" s="26">
        <v>1613.36</v>
      </c>
      <c r="AU208" s="26">
        <v>1896.49</v>
      </c>
      <c r="AV208" s="26">
        <v>534.96</v>
      </c>
      <c r="AW208" s="26">
        <v>963</v>
      </c>
      <c r="AX208" s="26">
        <v>4099.6099999999997</v>
      </c>
      <c r="AY208" s="26">
        <v>0</v>
      </c>
      <c r="AZ208" s="26">
        <v>1259.43</v>
      </c>
      <c r="BA208" s="26">
        <v>1040.18</v>
      </c>
      <c r="BB208" s="26">
        <v>802.48</v>
      </c>
      <c r="BC208" s="26">
        <v>398.64</v>
      </c>
      <c r="BD208" s="26">
        <v>0.73</v>
      </c>
      <c r="BE208" s="26">
        <v>0.21</v>
      </c>
      <c r="BF208" s="26">
        <v>0.16</v>
      </c>
      <c r="BG208" s="26">
        <v>0.4</v>
      </c>
      <c r="BH208" s="26">
        <v>0.5</v>
      </c>
      <c r="BI208" s="26">
        <v>1.79</v>
      </c>
      <c r="BJ208" s="26">
        <v>0.03</v>
      </c>
      <c r="BK208" s="26">
        <v>5.36</v>
      </c>
      <c r="BL208" s="26">
        <v>0.02</v>
      </c>
      <c r="BM208" s="26">
        <v>1.71</v>
      </c>
      <c r="BN208" s="26">
        <v>0.06</v>
      </c>
      <c r="BO208" s="26">
        <v>0.01</v>
      </c>
      <c r="BP208" s="26">
        <v>0</v>
      </c>
      <c r="BQ208" s="26">
        <v>0.12</v>
      </c>
      <c r="BR208" s="26">
        <v>0.59</v>
      </c>
      <c r="BS208" s="26">
        <v>5.95</v>
      </c>
      <c r="BT208" s="26">
        <v>0.02</v>
      </c>
      <c r="BU208" s="26">
        <v>0</v>
      </c>
      <c r="BV208" s="26">
        <v>2.29</v>
      </c>
      <c r="BW208" s="26">
        <v>0.16</v>
      </c>
      <c r="BX208" s="26">
        <v>0.08</v>
      </c>
      <c r="BY208" s="26">
        <v>0</v>
      </c>
      <c r="BZ208" s="26">
        <v>0</v>
      </c>
      <c r="CA208" s="26">
        <v>0</v>
      </c>
      <c r="CB208" s="26">
        <v>1136.7</v>
      </c>
      <c r="CC208" s="13"/>
      <c r="CD208" s="13"/>
      <c r="CE208" s="26">
        <v>440.35</v>
      </c>
      <c r="CG208" s="26">
        <v>9</v>
      </c>
      <c r="CH208" s="26">
        <v>9</v>
      </c>
      <c r="CI208" s="26">
        <v>9</v>
      </c>
      <c r="CJ208" s="26">
        <v>3240</v>
      </c>
      <c r="CK208" s="26">
        <v>2070</v>
      </c>
      <c r="CL208" s="26">
        <v>2655</v>
      </c>
      <c r="CM208" s="26">
        <v>2</v>
      </c>
      <c r="CN208" s="26">
        <v>2</v>
      </c>
      <c r="CO208" s="26">
        <v>2</v>
      </c>
      <c r="CP208" s="26">
        <v>33.700000000000003</v>
      </c>
      <c r="CQ208" s="26">
        <v>3.35</v>
      </c>
    </row>
    <row r="212" spans="1:95" x14ac:dyDescent="0.25">
      <c r="F212" s="9" t="s">
        <v>170</v>
      </c>
    </row>
    <row r="213" spans="1:95" ht="29.25" customHeight="1" x14ac:dyDescent="0.25">
      <c r="A213" s="42" t="s">
        <v>94</v>
      </c>
      <c r="B213" s="39" t="s">
        <v>95</v>
      </c>
      <c r="C213" s="39" t="s">
        <v>73</v>
      </c>
      <c r="D213" s="35" t="s">
        <v>0</v>
      </c>
      <c r="E213" s="36"/>
      <c r="F213" s="35" t="s">
        <v>1</v>
      </c>
      <c r="G213" s="36"/>
      <c r="H213" s="39" t="s">
        <v>74</v>
      </c>
      <c r="I213" s="39" t="s">
        <v>96</v>
      </c>
      <c r="J213" s="10" t="s">
        <v>2</v>
      </c>
      <c r="K213" s="10" t="s">
        <v>3</v>
      </c>
      <c r="L213" s="10" t="s">
        <v>65</v>
      </c>
      <c r="M213" s="10" t="s">
        <v>4</v>
      </c>
      <c r="N213" s="10" t="s">
        <v>5</v>
      </c>
      <c r="O213" s="10" t="s">
        <v>6</v>
      </c>
      <c r="P213" s="10" t="s">
        <v>7</v>
      </c>
      <c r="Q213" s="10" t="s">
        <v>8</v>
      </c>
      <c r="R213" s="10" t="s">
        <v>9</v>
      </c>
      <c r="S213" s="10" t="s">
        <v>10</v>
      </c>
      <c r="T213" s="10" t="s">
        <v>11</v>
      </c>
      <c r="U213" s="10" t="s">
        <v>12</v>
      </c>
      <c r="V213" s="10" t="s">
        <v>13</v>
      </c>
      <c r="W213" s="39" t="s">
        <v>70</v>
      </c>
      <c r="X213" s="39"/>
      <c r="Y213" s="39"/>
      <c r="Z213" s="39"/>
      <c r="AA213" s="14" t="s">
        <v>69</v>
      </c>
      <c r="AB213" s="14"/>
      <c r="AC213" s="14"/>
      <c r="AD213" s="14"/>
      <c r="AE213" s="14"/>
      <c r="AF213" s="14"/>
      <c r="AG213" s="14"/>
      <c r="AH213" s="14"/>
      <c r="AI213" s="39" t="s">
        <v>79</v>
      </c>
      <c r="AJ213" s="15" t="s">
        <v>21</v>
      </c>
      <c r="AK213" s="15" t="s">
        <v>22</v>
      </c>
      <c r="AL213" s="15" t="s">
        <v>23</v>
      </c>
      <c r="AM213" s="15" t="s">
        <v>24</v>
      </c>
      <c r="AN213" s="15" t="s">
        <v>25</v>
      </c>
      <c r="AO213" s="15" t="s">
        <v>26</v>
      </c>
      <c r="AP213" s="15" t="s">
        <v>27</v>
      </c>
      <c r="AQ213" s="15" t="s">
        <v>28</v>
      </c>
      <c r="AR213" s="15" t="s">
        <v>29</v>
      </c>
      <c r="AS213" s="15" t="s">
        <v>30</v>
      </c>
      <c r="AT213" s="15" t="s">
        <v>31</v>
      </c>
      <c r="AU213" s="15" t="s">
        <v>32</v>
      </c>
      <c r="AV213" s="15" t="s">
        <v>33</v>
      </c>
      <c r="AW213" s="15" t="s">
        <v>34</v>
      </c>
      <c r="AX213" s="15" t="s">
        <v>35</v>
      </c>
      <c r="AY213" s="15" t="s">
        <v>36</v>
      </c>
      <c r="AZ213" s="15" t="s">
        <v>37</v>
      </c>
      <c r="BA213" s="15" t="s">
        <v>38</v>
      </c>
      <c r="BB213" s="15" t="s">
        <v>39</v>
      </c>
      <c r="BC213" s="15" t="s">
        <v>40</v>
      </c>
      <c r="BD213" s="15" t="s">
        <v>41</v>
      </c>
      <c r="BE213" s="15" t="s">
        <v>42</v>
      </c>
      <c r="BF213" s="15" t="s">
        <v>43</v>
      </c>
      <c r="BG213" s="15" t="s">
        <v>44</v>
      </c>
      <c r="BH213" s="15" t="s">
        <v>45</v>
      </c>
      <c r="BI213" s="15" t="s">
        <v>46</v>
      </c>
      <c r="BJ213" s="15" t="s">
        <v>47</v>
      </c>
      <c r="BK213" s="15" t="s">
        <v>48</v>
      </c>
      <c r="BL213" s="15" t="s">
        <v>49</v>
      </c>
      <c r="BM213" s="15" t="s">
        <v>50</v>
      </c>
      <c r="BN213" s="15" t="s">
        <v>51</v>
      </c>
      <c r="BO213" s="15" t="s">
        <v>52</v>
      </c>
      <c r="BP213" s="15" t="s">
        <v>53</v>
      </c>
      <c r="BQ213" s="15" t="s">
        <v>54</v>
      </c>
      <c r="BR213" s="15" t="s">
        <v>55</v>
      </c>
      <c r="BS213" s="15" t="s">
        <v>56</v>
      </c>
      <c r="BT213" s="15" t="s">
        <v>57</v>
      </c>
      <c r="BU213" s="15" t="s">
        <v>58</v>
      </c>
      <c r="BV213" s="15" t="s">
        <v>59</v>
      </c>
      <c r="BW213" s="15" t="s">
        <v>60</v>
      </c>
      <c r="BX213" s="15" t="s">
        <v>61</v>
      </c>
      <c r="BY213" s="15" t="s">
        <v>62</v>
      </c>
      <c r="BZ213" s="15" t="s">
        <v>63</v>
      </c>
      <c r="CA213" s="15" t="s">
        <v>64</v>
      </c>
      <c r="CB213" s="15"/>
      <c r="CC213" s="39" t="s">
        <v>80</v>
      </c>
      <c r="CD213" s="39" t="s">
        <v>81</v>
      </c>
      <c r="CE213" s="39"/>
      <c r="CF213" s="39"/>
      <c r="CG213" s="39" t="s">
        <v>82</v>
      </c>
      <c r="CH213" s="39" t="s">
        <v>83</v>
      </c>
      <c r="CI213" s="39" t="s">
        <v>84</v>
      </c>
      <c r="CJ213" s="39" t="s">
        <v>85</v>
      </c>
      <c r="CK213" s="39" t="s">
        <v>86</v>
      </c>
      <c r="CL213" s="39" t="s">
        <v>87</v>
      </c>
      <c r="CM213" s="39" t="s">
        <v>88</v>
      </c>
      <c r="CN213" s="39" t="s">
        <v>89</v>
      </c>
      <c r="CO213" s="39" t="s">
        <v>90</v>
      </c>
      <c r="CP213" s="39" t="s">
        <v>91</v>
      </c>
      <c r="CQ213" s="39" t="s">
        <v>92</v>
      </c>
    </row>
    <row r="214" spans="1:95" ht="15.75" customHeight="1" x14ac:dyDescent="0.25">
      <c r="A214" s="43"/>
      <c r="B214" s="39"/>
      <c r="C214" s="39"/>
      <c r="D214" s="37"/>
      <c r="E214" s="38"/>
      <c r="F214" s="37"/>
      <c r="G214" s="38"/>
      <c r="H214" s="39"/>
      <c r="I214" s="39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 t="s">
        <v>14</v>
      </c>
      <c r="X214" s="10" t="s">
        <v>15</v>
      </c>
      <c r="Y214" s="10" t="s">
        <v>16</v>
      </c>
      <c r="Z214" s="10" t="s">
        <v>17</v>
      </c>
      <c r="AA214" s="10" t="s">
        <v>66</v>
      </c>
      <c r="AB214" s="10" t="s">
        <v>18</v>
      </c>
      <c r="AC214" s="10" t="s">
        <v>67</v>
      </c>
      <c r="AD214" s="10" t="s">
        <v>68</v>
      </c>
      <c r="AE214" s="10" t="s">
        <v>71</v>
      </c>
      <c r="AF214" s="10" t="s">
        <v>72</v>
      </c>
      <c r="AG214" s="10" t="s">
        <v>19</v>
      </c>
      <c r="AH214" s="10" t="s">
        <v>20</v>
      </c>
      <c r="AI214" s="39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  <c r="CP214" s="39"/>
      <c r="CQ214" s="39"/>
    </row>
    <row r="215" spans="1:95" x14ac:dyDescent="0.25">
      <c r="B215" s="16" t="s">
        <v>99</v>
      </c>
    </row>
    <row r="216" spans="1:95" s="22" customFormat="1" x14ac:dyDescent="0.25">
      <c r="A216" s="31" t="str">
        <f>"1.5, сб. 2024"</f>
        <v>1.5, сб. 2024</v>
      </c>
      <c r="B216" s="20" t="s">
        <v>100</v>
      </c>
      <c r="C216" s="21" t="str">
        <f>"30,0"</f>
        <v>30,0</v>
      </c>
      <c r="D216" s="21">
        <v>2.37</v>
      </c>
      <c r="E216" s="21">
        <v>0</v>
      </c>
      <c r="F216" s="21">
        <v>0.3</v>
      </c>
      <c r="G216" s="21">
        <v>0</v>
      </c>
      <c r="H216" s="21">
        <v>15.48</v>
      </c>
      <c r="I216" s="21">
        <v>73.649999999999991</v>
      </c>
      <c r="J216" s="21">
        <v>0.06</v>
      </c>
      <c r="K216" s="21">
        <v>0</v>
      </c>
      <c r="L216" s="21">
        <v>0.06</v>
      </c>
      <c r="M216" s="21">
        <v>0</v>
      </c>
      <c r="N216" s="21">
        <v>0.63</v>
      </c>
      <c r="O216" s="21">
        <v>13.86</v>
      </c>
      <c r="P216" s="21">
        <v>0.99</v>
      </c>
      <c r="Q216" s="21">
        <v>0</v>
      </c>
      <c r="R216" s="21">
        <v>0</v>
      </c>
      <c r="S216" s="21">
        <v>0.09</v>
      </c>
      <c r="T216" s="21">
        <v>0.45</v>
      </c>
      <c r="U216" s="21">
        <v>0</v>
      </c>
      <c r="V216" s="21">
        <v>39.9</v>
      </c>
      <c r="W216" s="21">
        <v>6.9</v>
      </c>
      <c r="X216" s="21">
        <v>9.9</v>
      </c>
      <c r="Y216" s="21">
        <v>26.1</v>
      </c>
      <c r="Z216" s="21">
        <v>0.6</v>
      </c>
      <c r="AA216" s="21">
        <v>0</v>
      </c>
      <c r="AB216" s="21">
        <v>0</v>
      </c>
      <c r="AC216" s="21">
        <v>0</v>
      </c>
      <c r="AD216" s="21">
        <v>0.39</v>
      </c>
      <c r="AE216" s="21">
        <v>0.05</v>
      </c>
      <c r="AF216" s="21">
        <v>0.02</v>
      </c>
      <c r="AG216" s="21">
        <v>0.48</v>
      </c>
      <c r="AH216" s="21">
        <v>0.93</v>
      </c>
      <c r="AI216" s="21">
        <v>0</v>
      </c>
      <c r="AJ216" s="22">
        <v>0</v>
      </c>
      <c r="AK216" s="22">
        <v>0</v>
      </c>
      <c r="AL216" s="22">
        <v>0</v>
      </c>
      <c r="AM216" s="22">
        <v>0</v>
      </c>
      <c r="AN216" s="22">
        <v>0</v>
      </c>
      <c r="AO216" s="22">
        <v>0</v>
      </c>
      <c r="AP216" s="22">
        <v>0</v>
      </c>
      <c r="AQ216" s="22">
        <v>0</v>
      </c>
      <c r="AR216" s="22">
        <v>0</v>
      </c>
      <c r="AS216" s="22">
        <v>0</v>
      </c>
      <c r="AT216" s="22">
        <v>0</v>
      </c>
      <c r="AU216" s="22">
        <v>0</v>
      </c>
      <c r="AV216" s="22">
        <v>0</v>
      </c>
      <c r="AW216" s="22">
        <v>0</v>
      </c>
      <c r="AX216" s="22">
        <v>0</v>
      </c>
      <c r="AY216" s="22">
        <v>0</v>
      </c>
      <c r="AZ216" s="22">
        <v>0</v>
      </c>
      <c r="BA216" s="22">
        <v>0</v>
      </c>
      <c r="BB216" s="22">
        <v>0</v>
      </c>
      <c r="BC216" s="22">
        <v>0</v>
      </c>
      <c r="BD216" s="22">
        <v>0</v>
      </c>
      <c r="BE216" s="22">
        <v>0</v>
      </c>
      <c r="BF216" s="22">
        <v>0</v>
      </c>
      <c r="BG216" s="22">
        <v>0</v>
      </c>
      <c r="BH216" s="22">
        <v>0</v>
      </c>
      <c r="BI216" s="22">
        <v>0</v>
      </c>
      <c r="BJ216" s="22">
        <v>0</v>
      </c>
      <c r="BK216" s="22">
        <v>0</v>
      </c>
      <c r="BL216" s="22">
        <v>0</v>
      </c>
      <c r="BM216" s="22">
        <v>0</v>
      </c>
      <c r="BN216" s="22">
        <v>0</v>
      </c>
      <c r="BO216" s="22">
        <v>0</v>
      </c>
      <c r="BP216" s="22">
        <v>0</v>
      </c>
      <c r="BQ216" s="22">
        <v>0</v>
      </c>
      <c r="BR216" s="22">
        <v>0</v>
      </c>
      <c r="BS216" s="22">
        <v>0</v>
      </c>
      <c r="BT216" s="22">
        <v>0</v>
      </c>
      <c r="BU216" s="22">
        <v>0</v>
      </c>
      <c r="BV216" s="22">
        <v>0</v>
      </c>
      <c r="BW216" s="22">
        <v>0</v>
      </c>
      <c r="BX216" s="22">
        <v>0</v>
      </c>
      <c r="BY216" s="22">
        <v>0</v>
      </c>
      <c r="BZ216" s="22">
        <v>0</v>
      </c>
      <c r="CA216" s="22">
        <v>0</v>
      </c>
      <c r="CB216" s="22">
        <v>11.31</v>
      </c>
      <c r="CC216" s="23"/>
      <c r="CD216" s="23"/>
      <c r="CE216" s="22">
        <v>0</v>
      </c>
      <c r="CG216" s="22">
        <v>0</v>
      </c>
      <c r="CH216" s="22">
        <v>0</v>
      </c>
      <c r="CI216" s="22">
        <v>0</v>
      </c>
      <c r="CJ216" s="22">
        <v>0</v>
      </c>
      <c r="CK216" s="22">
        <v>0</v>
      </c>
      <c r="CL216" s="22">
        <v>0</v>
      </c>
      <c r="CM216" s="22">
        <v>0</v>
      </c>
      <c r="CN216" s="22">
        <v>0</v>
      </c>
      <c r="CO216" s="22">
        <v>0</v>
      </c>
      <c r="CP216" s="22">
        <v>0</v>
      </c>
      <c r="CQ216" s="22">
        <v>0</v>
      </c>
    </row>
    <row r="217" spans="1:95" s="22" customFormat="1" x14ac:dyDescent="0.25">
      <c r="A217" s="31" t="str">
        <f>"1.3, сб.2024"</f>
        <v>1.3, сб.2024</v>
      </c>
      <c r="B217" s="20" t="s">
        <v>101</v>
      </c>
      <c r="C217" s="21" t="str">
        <f>"10,0"</f>
        <v>10,0</v>
      </c>
      <c r="D217" s="21">
        <v>0.05</v>
      </c>
      <c r="E217" s="21">
        <v>0.05</v>
      </c>
      <c r="F217" s="21">
        <v>8.25</v>
      </c>
      <c r="G217" s="21">
        <v>0</v>
      </c>
      <c r="H217" s="21">
        <v>0.08</v>
      </c>
      <c r="I217" s="21">
        <v>74.754000000000005</v>
      </c>
      <c r="J217" s="21">
        <v>5.36</v>
      </c>
      <c r="K217" s="21">
        <v>0.25</v>
      </c>
      <c r="L217" s="21">
        <v>5.36</v>
      </c>
      <c r="M217" s="21">
        <v>0</v>
      </c>
      <c r="N217" s="21">
        <v>0.08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0.02</v>
      </c>
      <c r="U217" s="21">
        <v>0</v>
      </c>
      <c r="V217" s="21">
        <v>1.5</v>
      </c>
      <c r="W217" s="21">
        <v>1.2</v>
      </c>
      <c r="X217" s="21">
        <v>0</v>
      </c>
      <c r="Y217" s="21">
        <v>1.9</v>
      </c>
      <c r="Z217" s="21">
        <v>0.02</v>
      </c>
      <c r="AA217" s="21">
        <v>59</v>
      </c>
      <c r="AB217" s="21">
        <v>38</v>
      </c>
      <c r="AC217" s="21">
        <v>65.3</v>
      </c>
      <c r="AD217" s="21">
        <v>0.1</v>
      </c>
      <c r="AE217" s="21">
        <v>0</v>
      </c>
      <c r="AF217" s="21">
        <v>0.01</v>
      </c>
      <c r="AG217" s="21">
        <v>0</v>
      </c>
      <c r="AH217" s="21">
        <v>0.02</v>
      </c>
      <c r="AI217" s="21">
        <v>0</v>
      </c>
      <c r="AJ217" s="22">
        <v>0</v>
      </c>
      <c r="AK217" s="22">
        <v>2.6</v>
      </c>
      <c r="AL217" s="22">
        <v>2.5</v>
      </c>
      <c r="AM217" s="22">
        <v>4.7</v>
      </c>
      <c r="AN217" s="22">
        <v>2.8</v>
      </c>
      <c r="AO217" s="22">
        <v>1.1000000000000001</v>
      </c>
      <c r="AP217" s="22">
        <v>3</v>
      </c>
      <c r="AQ217" s="22">
        <v>2.7</v>
      </c>
      <c r="AR217" s="22">
        <v>2.6</v>
      </c>
      <c r="AS217" s="22">
        <v>2.2000000000000002</v>
      </c>
      <c r="AT217" s="22">
        <v>1.6</v>
      </c>
      <c r="AU217" s="22">
        <v>3.6</v>
      </c>
      <c r="AV217" s="22">
        <v>2.2000000000000002</v>
      </c>
      <c r="AW217" s="22">
        <v>1.5</v>
      </c>
      <c r="AX217" s="22">
        <v>8.9</v>
      </c>
      <c r="AY217" s="22">
        <v>0</v>
      </c>
      <c r="AZ217" s="22">
        <v>3</v>
      </c>
      <c r="BA217" s="22">
        <v>3.4</v>
      </c>
      <c r="BB217" s="22">
        <v>2.6</v>
      </c>
      <c r="BC217" s="22">
        <v>0.6</v>
      </c>
      <c r="BD217" s="22">
        <v>0.37</v>
      </c>
      <c r="BE217" s="22">
        <v>0.08</v>
      </c>
      <c r="BF217" s="22">
        <v>7.0000000000000007E-2</v>
      </c>
      <c r="BG217" s="22">
        <v>0.19</v>
      </c>
      <c r="BH217" s="22">
        <v>0.24</v>
      </c>
      <c r="BI217" s="22">
        <v>0.78</v>
      </c>
      <c r="BJ217" s="22">
        <v>0</v>
      </c>
      <c r="BK217" s="22">
        <v>2.46</v>
      </c>
      <c r="BL217" s="22">
        <v>0</v>
      </c>
      <c r="BM217" s="22">
        <v>0.75</v>
      </c>
      <c r="BN217" s="22">
        <v>0</v>
      </c>
      <c r="BO217" s="22">
        <v>0</v>
      </c>
      <c r="BP217" s="22">
        <v>0</v>
      </c>
      <c r="BQ217" s="22">
        <v>0</v>
      </c>
      <c r="BR217" s="22">
        <v>0.28999999999999998</v>
      </c>
      <c r="BS217" s="22">
        <v>2.27</v>
      </c>
      <c r="BT217" s="22">
        <v>0</v>
      </c>
      <c r="BU217" s="22">
        <v>0</v>
      </c>
      <c r="BV217" s="22">
        <v>0.08</v>
      </c>
      <c r="BW217" s="22">
        <v>0.01</v>
      </c>
      <c r="BX217" s="22">
        <v>0</v>
      </c>
      <c r="BY217" s="22">
        <v>0</v>
      </c>
      <c r="BZ217" s="22">
        <v>0</v>
      </c>
      <c r="CA217" s="22">
        <v>0</v>
      </c>
      <c r="CB217" s="22">
        <v>1.6</v>
      </c>
      <c r="CC217" s="23"/>
      <c r="CD217" s="23"/>
      <c r="CE217" s="22">
        <v>65.33</v>
      </c>
      <c r="CG217" s="22">
        <v>0</v>
      </c>
      <c r="CH217" s="22">
        <v>0</v>
      </c>
      <c r="CI217" s="22">
        <v>0</v>
      </c>
      <c r="CJ217" s="22">
        <v>0</v>
      </c>
      <c r="CK217" s="22">
        <v>0</v>
      </c>
      <c r="CL217" s="22">
        <v>0</v>
      </c>
      <c r="CM217" s="22">
        <v>0</v>
      </c>
      <c r="CN217" s="22">
        <v>0</v>
      </c>
      <c r="CO217" s="22">
        <v>0</v>
      </c>
      <c r="CP217" s="22">
        <v>0</v>
      </c>
      <c r="CQ217" s="22">
        <v>0</v>
      </c>
    </row>
    <row r="218" spans="1:95" s="22" customFormat="1" x14ac:dyDescent="0.25">
      <c r="A218" s="31" t="str">
        <f>"139, сб.2024"</f>
        <v>139, сб.2024</v>
      </c>
      <c r="B218" s="20" t="s">
        <v>151</v>
      </c>
      <c r="C218" s="21" t="str">
        <f>"180,0"</f>
        <v>180,0</v>
      </c>
      <c r="D218" s="21">
        <v>19.61</v>
      </c>
      <c r="E218" s="21">
        <v>26.09</v>
      </c>
      <c r="F218" s="21">
        <v>14.91</v>
      </c>
      <c r="G218" s="21">
        <v>3.28</v>
      </c>
      <c r="H218" s="21">
        <v>30.52</v>
      </c>
      <c r="I218" s="21">
        <v>479.7</v>
      </c>
      <c r="J218" s="21">
        <v>8.42</v>
      </c>
      <c r="K218" s="21">
        <v>8.61</v>
      </c>
      <c r="L218" s="21">
        <v>1.35</v>
      </c>
      <c r="M218" s="21">
        <v>0</v>
      </c>
      <c r="N218" s="21">
        <v>1.88</v>
      </c>
      <c r="O218" s="21">
        <v>27.04</v>
      </c>
      <c r="P218" s="21">
        <v>1.59</v>
      </c>
      <c r="Q218" s="21">
        <v>0</v>
      </c>
      <c r="R218" s="21">
        <v>0</v>
      </c>
      <c r="S218" s="21">
        <v>0.11</v>
      </c>
      <c r="T218" s="21">
        <v>2.63</v>
      </c>
      <c r="U218" s="21">
        <v>422.21</v>
      </c>
      <c r="V218" s="21">
        <v>330.48</v>
      </c>
      <c r="W218" s="21">
        <v>31.19</v>
      </c>
      <c r="X218" s="21">
        <v>46.23</v>
      </c>
      <c r="Y218" s="21">
        <v>272.18</v>
      </c>
      <c r="Z218" s="21">
        <v>2.5499999999999998</v>
      </c>
      <c r="AA218" s="21">
        <v>53.88</v>
      </c>
      <c r="AB218" s="21">
        <v>838.37</v>
      </c>
      <c r="AC218" s="21">
        <v>311.62</v>
      </c>
      <c r="AD218" s="21">
        <v>6.84</v>
      </c>
      <c r="AE218" s="21">
        <v>0.08</v>
      </c>
      <c r="AF218" s="21">
        <v>0.16</v>
      </c>
      <c r="AG218" s="21">
        <v>8.44</v>
      </c>
      <c r="AH218" s="21">
        <v>20.5</v>
      </c>
      <c r="AI218" s="21">
        <v>0.68</v>
      </c>
      <c r="AJ218" s="22">
        <v>0</v>
      </c>
      <c r="AK218" s="22">
        <v>169.63</v>
      </c>
      <c r="AL218" s="22">
        <v>133.38999999999999</v>
      </c>
      <c r="AM218" s="22">
        <v>248.65</v>
      </c>
      <c r="AN218" s="22">
        <v>106.04</v>
      </c>
      <c r="AO218" s="22">
        <v>63.96</v>
      </c>
      <c r="AP218" s="22">
        <v>97.6</v>
      </c>
      <c r="AQ218" s="22">
        <v>40.19</v>
      </c>
      <c r="AR218" s="22">
        <v>148.82</v>
      </c>
      <c r="AS218" s="22">
        <v>158.24</v>
      </c>
      <c r="AT218" s="22">
        <v>204.98</v>
      </c>
      <c r="AU218" s="22">
        <v>225.29</v>
      </c>
      <c r="AV218" s="22">
        <v>68.37</v>
      </c>
      <c r="AW218" s="22">
        <v>128.91</v>
      </c>
      <c r="AX218" s="22">
        <v>494.79</v>
      </c>
      <c r="AY218" s="22">
        <v>0</v>
      </c>
      <c r="AZ218" s="22">
        <v>132.94</v>
      </c>
      <c r="BA218" s="22">
        <v>133.21</v>
      </c>
      <c r="BB218" s="22">
        <v>116.07</v>
      </c>
      <c r="BC218" s="22">
        <v>55.15</v>
      </c>
      <c r="BD218" s="22">
        <v>0</v>
      </c>
      <c r="BE218" s="22">
        <v>0</v>
      </c>
      <c r="BF218" s="22">
        <v>0</v>
      </c>
      <c r="BG218" s="22">
        <v>0</v>
      </c>
      <c r="BH218" s="22">
        <v>0</v>
      </c>
      <c r="BI218" s="22">
        <v>0</v>
      </c>
      <c r="BJ218" s="22">
        <v>0</v>
      </c>
      <c r="BK218" s="22">
        <v>0.72</v>
      </c>
      <c r="BL218" s="22">
        <v>0</v>
      </c>
      <c r="BM218" s="22">
        <v>0.45</v>
      </c>
      <c r="BN218" s="22">
        <v>0.03</v>
      </c>
      <c r="BO218" s="22">
        <v>7.0000000000000007E-2</v>
      </c>
      <c r="BP218" s="22">
        <v>0</v>
      </c>
      <c r="BQ218" s="22">
        <v>0</v>
      </c>
      <c r="BR218" s="22">
        <v>0</v>
      </c>
      <c r="BS218" s="22">
        <v>2.63</v>
      </c>
      <c r="BT218" s="22">
        <v>0</v>
      </c>
      <c r="BU218" s="22">
        <v>0</v>
      </c>
      <c r="BV218" s="22">
        <v>7.22</v>
      </c>
      <c r="BW218" s="22">
        <v>0</v>
      </c>
      <c r="BX218" s="22">
        <v>0</v>
      </c>
      <c r="BY218" s="22">
        <v>0</v>
      </c>
      <c r="BZ218" s="22">
        <v>0</v>
      </c>
      <c r="CA218" s="22">
        <v>0</v>
      </c>
      <c r="CB218" s="22">
        <v>119.18</v>
      </c>
      <c r="CC218" s="23"/>
      <c r="CD218" s="23"/>
      <c r="CE218" s="22">
        <v>193.6</v>
      </c>
      <c r="CG218" s="22">
        <v>0</v>
      </c>
      <c r="CH218" s="22">
        <v>0</v>
      </c>
      <c r="CI218" s="22">
        <v>0</v>
      </c>
      <c r="CJ218" s="22">
        <v>0</v>
      </c>
      <c r="CK218" s="22">
        <v>0</v>
      </c>
      <c r="CL218" s="22">
        <v>0</v>
      </c>
      <c r="CM218" s="22">
        <v>0</v>
      </c>
      <c r="CN218" s="22">
        <v>0</v>
      </c>
      <c r="CO218" s="22">
        <v>0</v>
      </c>
      <c r="CP218" s="22">
        <v>0</v>
      </c>
      <c r="CQ218" s="22">
        <v>0.86</v>
      </c>
    </row>
    <row r="219" spans="1:95" s="22" customFormat="1" x14ac:dyDescent="0.25">
      <c r="A219" s="31" t="str">
        <f>"300, сб. 2024"</f>
        <v>300, сб. 2024</v>
      </c>
      <c r="B219" s="20" t="s">
        <v>105</v>
      </c>
      <c r="C219" s="21" t="str">
        <f>"180,0"</f>
        <v>180,0</v>
      </c>
      <c r="D219" s="21">
        <v>0.17</v>
      </c>
      <c r="E219" s="21">
        <v>0</v>
      </c>
      <c r="F219" s="21">
        <v>0.04</v>
      </c>
      <c r="G219" s="21">
        <v>0.05</v>
      </c>
      <c r="H219" s="21">
        <v>8.3000000000000007</v>
      </c>
      <c r="I219" s="21">
        <v>32.404751999999995</v>
      </c>
      <c r="J219" s="21">
        <v>0</v>
      </c>
      <c r="K219" s="21">
        <v>0</v>
      </c>
      <c r="L219" s="21">
        <v>0</v>
      </c>
      <c r="M219" s="21">
        <v>0</v>
      </c>
      <c r="N219" s="21">
        <v>8.2100000000000009</v>
      </c>
      <c r="O219" s="21">
        <v>0</v>
      </c>
      <c r="P219" s="21">
        <v>0.09</v>
      </c>
      <c r="Q219" s="21">
        <v>0</v>
      </c>
      <c r="R219" s="21">
        <v>0</v>
      </c>
      <c r="S219" s="21">
        <v>0</v>
      </c>
      <c r="T219" s="21">
        <v>0.06</v>
      </c>
      <c r="U219" s="21">
        <v>0.09</v>
      </c>
      <c r="V219" s="21">
        <v>0.24</v>
      </c>
      <c r="W219" s="21">
        <v>0.24</v>
      </c>
      <c r="X219" s="21">
        <v>0</v>
      </c>
      <c r="Y219" s="21">
        <v>0</v>
      </c>
      <c r="Z219" s="21">
        <v>0.02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2">
        <v>0</v>
      </c>
      <c r="AK219" s="22">
        <v>0</v>
      </c>
      <c r="AL219" s="22">
        <v>0</v>
      </c>
      <c r="AM219" s="22">
        <v>0</v>
      </c>
      <c r="AN219" s="22">
        <v>0</v>
      </c>
      <c r="AO219" s="22">
        <v>0</v>
      </c>
      <c r="AP219" s="22">
        <v>0</v>
      </c>
      <c r="AQ219" s="22">
        <v>0</v>
      </c>
      <c r="AR219" s="22">
        <v>0</v>
      </c>
      <c r="AS219" s="22">
        <v>0</v>
      </c>
      <c r="AT219" s="22">
        <v>0</v>
      </c>
      <c r="AU219" s="22">
        <v>0</v>
      </c>
      <c r="AV219" s="22">
        <v>0</v>
      </c>
      <c r="AW219" s="22">
        <v>0</v>
      </c>
      <c r="AX219" s="22">
        <v>0</v>
      </c>
      <c r="AY219" s="22">
        <v>0</v>
      </c>
      <c r="AZ219" s="22">
        <v>0</v>
      </c>
      <c r="BA219" s="22">
        <v>0</v>
      </c>
      <c r="BB219" s="22">
        <v>0</v>
      </c>
      <c r="BC219" s="22">
        <v>0</v>
      </c>
      <c r="BD219" s="22">
        <v>0</v>
      </c>
      <c r="BE219" s="22">
        <v>0</v>
      </c>
      <c r="BF219" s="22">
        <v>0</v>
      </c>
      <c r="BG219" s="22">
        <v>0</v>
      </c>
      <c r="BH219" s="22">
        <v>0</v>
      </c>
      <c r="BI219" s="22">
        <v>0</v>
      </c>
      <c r="BJ219" s="22">
        <v>0</v>
      </c>
      <c r="BK219" s="22">
        <v>0</v>
      </c>
      <c r="BL219" s="22">
        <v>0</v>
      </c>
      <c r="BM219" s="22">
        <v>0</v>
      </c>
      <c r="BN219" s="22">
        <v>0</v>
      </c>
      <c r="BO219" s="22">
        <v>0</v>
      </c>
      <c r="BP219" s="22">
        <v>0</v>
      </c>
      <c r="BQ219" s="22">
        <v>0</v>
      </c>
      <c r="BR219" s="22">
        <v>0</v>
      </c>
      <c r="BS219" s="22">
        <v>0</v>
      </c>
      <c r="BT219" s="22">
        <v>0</v>
      </c>
      <c r="BU219" s="22">
        <v>0</v>
      </c>
      <c r="BV219" s="22">
        <v>0</v>
      </c>
      <c r="BW219" s="22">
        <v>0</v>
      </c>
      <c r="BX219" s="22">
        <v>0</v>
      </c>
      <c r="BY219" s="22">
        <v>0</v>
      </c>
      <c r="BZ219" s="22">
        <v>0</v>
      </c>
      <c r="CA219" s="22">
        <v>0</v>
      </c>
      <c r="CB219" s="22">
        <v>171.09</v>
      </c>
      <c r="CC219" s="23"/>
      <c r="CD219" s="23"/>
      <c r="CE219" s="22">
        <v>0</v>
      </c>
      <c r="CG219" s="22">
        <v>0</v>
      </c>
      <c r="CH219" s="22">
        <v>0</v>
      </c>
      <c r="CI219" s="22">
        <v>0</v>
      </c>
      <c r="CJ219" s="22">
        <v>0</v>
      </c>
      <c r="CK219" s="22">
        <v>0</v>
      </c>
      <c r="CL219" s="22">
        <v>0</v>
      </c>
      <c r="CM219" s="22">
        <v>0</v>
      </c>
      <c r="CN219" s="22">
        <v>0</v>
      </c>
      <c r="CO219" s="22">
        <v>0</v>
      </c>
      <c r="CP219" s="22">
        <v>9</v>
      </c>
      <c r="CQ219" s="22">
        <v>0</v>
      </c>
    </row>
    <row r="220" spans="1:95" s="15" customFormat="1" x14ac:dyDescent="0.25">
      <c r="A220" s="32" t="s">
        <v>171</v>
      </c>
      <c r="B220" s="17" t="s">
        <v>136</v>
      </c>
      <c r="C220" s="18" t="str">
        <f>"100,0"</f>
        <v>100,0</v>
      </c>
      <c r="D220" s="18">
        <v>0.9</v>
      </c>
      <c r="E220" s="18">
        <v>0</v>
      </c>
      <c r="F220" s="18">
        <v>0.2</v>
      </c>
      <c r="G220" s="18">
        <v>0.2</v>
      </c>
      <c r="H220" s="18">
        <v>10.3</v>
      </c>
      <c r="I220" s="18">
        <v>44.48</v>
      </c>
      <c r="J220" s="18">
        <v>0</v>
      </c>
      <c r="K220" s="18">
        <v>0</v>
      </c>
      <c r="L220" s="18">
        <v>0</v>
      </c>
      <c r="M220" s="18">
        <v>0</v>
      </c>
      <c r="N220" s="18">
        <v>8.1</v>
      </c>
      <c r="O220" s="18">
        <v>0</v>
      </c>
      <c r="P220" s="18">
        <v>2.2000000000000002</v>
      </c>
      <c r="Q220" s="18">
        <v>0</v>
      </c>
      <c r="R220" s="18">
        <v>0</v>
      </c>
      <c r="S220" s="18">
        <v>1.3</v>
      </c>
      <c r="T220" s="18">
        <v>0.5</v>
      </c>
      <c r="U220" s="18">
        <v>13</v>
      </c>
      <c r="V220" s="18">
        <v>197</v>
      </c>
      <c r="W220" s="18">
        <v>34</v>
      </c>
      <c r="X220" s="18">
        <v>13</v>
      </c>
      <c r="Y220" s="18">
        <v>23</v>
      </c>
      <c r="Z220" s="18">
        <v>0.3</v>
      </c>
      <c r="AA220" s="18">
        <v>0</v>
      </c>
      <c r="AB220" s="18">
        <v>50</v>
      </c>
      <c r="AC220" s="18">
        <v>8</v>
      </c>
      <c r="AD220" s="18">
        <v>0.2</v>
      </c>
      <c r="AE220" s="18">
        <v>0.04</v>
      </c>
      <c r="AF220" s="18">
        <v>0.03</v>
      </c>
      <c r="AG220" s="18">
        <v>0.2</v>
      </c>
      <c r="AH220" s="18">
        <v>0.3</v>
      </c>
      <c r="AI220" s="18">
        <v>60</v>
      </c>
      <c r="AJ220" s="15">
        <v>0</v>
      </c>
      <c r="AK220" s="15">
        <v>35</v>
      </c>
      <c r="AL220" s="15">
        <v>27</v>
      </c>
      <c r="AM220" s="15">
        <v>20</v>
      </c>
      <c r="AN220" s="15">
        <v>36</v>
      </c>
      <c r="AO220" s="15">
        <v>13</v>
      </c>
      <c r="AP220" s="15">
        <v>13</v>
      </c>
      <c r="AQ220" s="15">
        <v>6</v>
      </c>
      <c r="AR220" s="15">
        <v>27</v>
      </c>
      <c r="AS220" s="15">
        <v>43</v>
      </c>
      <c r="AT220" s="15">
        <v>56</v>
      </c>
      <c r="AU220" s="15">
        <v>99</v>
      </c>
      <c r="AV220" s="15">
        <v>15</v>
      </c>
      <c r="AW220" s="15">
        <v>82</v>
      </c>
      <c r="AX220" s="15">
        <v>82</v>
      </c>
      <c r="AY220" s="15">
        <v>0</v>
      </c>
      <c r="AZ220" s="15">
        <v>40</v>
      </c>
      <c r="BA220" s="15">
        <v>28</v>
      </c>
      <c r="BB220" s="15">
        <v>14</v>
      </c>
      <c r="BC220" s="15">
        <v>9</v>
      </c>
      <c r="BD220" s="15">
        <v>0</v>
      </c>
      <c r="BE220" s="15">
        <v>0</v>
      </c>
      <c r="BF220" s="15">
        <v>0</v>
      </c>
      <c r="BG220" s="15">
        <v>0</v>
      </c>
      <c r="BH220" s="15">
        <v>0</v>
      </c>
      <c r="BI220" s="15">
        <v>0</v>
      </c>
      <c r="BJ220" s="15">
        <v>0</v>
      </c>
      <c r="BK220" s="15">
        <v>0</v>
      </c>
      <c r="BL220" s="15">
        <v>0</v>
      </c>
      <c r="BM220" s="15">
        <v>0</v>
      </c>
      <c r="BN220" s="15">
        <v>0</v>
      </c>
      <c r="BO220" s="15">
        <v>0</v>
      </c>
      <c r="BP220" s="15">
        <v>0</v>
      </c>
      <c r="BQ220" s="15">
        <v>0</v>
      </c>
      <c r="BR220" s="15">
        <v>0</v>
      </c>
      <c r="BS220" s="15">
        <v>0</v>
      </c>
      <c r="BT220" s="15">
        <v>0</v>
      </c>
      <c r="BU220" s="15">
        <v>0</v>
      </c>
      <c r="BV220" s="15">
        <v>0</v>
      </c>
      <c r="BW220" s="15">
        <v>0</v>
      </c>
      <c r="BX220" s="15">
        <v>0</v>
      </c>
      <c r="BY220" s="15">
        <v>0</v>
      </c>
      <c r="BZ220" s="15">
        <v>0</v>
      </c>
      <c r="CA220" s="15">
        <v>0</v>
      </c>
      <c r="CB220" s="15">
        <v>86.8</v>
      </c>
      <c r="CC220" s="19"/>
      <c r="CD220" s="19"/>
      <c r="CE220" s="15">
        <v>8.33</v>
      </c>
      <c r="CG220" s="15">
        <v>2</v>
      </c>
      <c r="CH220" s="15">
        <v>2</v>
      </c>
      <c r="CI220" s="15">
        <v>2</v>
      </c>
      <c r="CJ220" s="15">
        <v>200</v>
      </c>
      <c r="CK220" s="15">
        <v>82</v>
      </c>
      <c r="CL220" s="15">
        <v>141</v>
      </c>
      <c r="CM220" s="15">
        <v>46.8</v>
      </c>
      <c r="CN220" s="15">
        <v>46.8</v>
      </c>
      <c r="CO220" s="15">
        <v>46.8</v>
      </c>
      <c r="CP220" s="15">
        <v>0</v>
      </c>
      <c r="CQ220" s="15">
        <v>0</v>
      </c>
    </row>
    <row r="221" spans="1:95" s="26" customFormat="1" x14ac:dyDescent="0.25">
      <c r="A221" s="33"/>
      <c r="B221" s="24" t="s">
        <v>106</v>
      </c>
      <c r="C221" s="25"/>
      <c r="D221" s="25">
        <v>23.1</v>
      </c>
      <c r="E221" s="25">
        <v>26.14</v>
      </c>
      <c r="F221" s="25">
        <v>23.7</v>
      </c>
      <c r="G221" s="25">
        <v>3.53</v>
      </c>
      <c r="H221" s="25">
        <v>64.67</v>
      </c>
      <c r="I221" s="25">
        <v>705</v>
      </c>
      <c r="J221" s="25">
        <v>13.84</v>
      </c>
      <c r="K221" s="25">
        <v>8.86</v>
      </c>
      <c r="L221" s="25">
        <v>6.77</v>
      </c>
      <c r="M221" s="25">
        <v>0</v>
      </c>
      <c r="N221" s="25">
        <v>18.899999999999999</v>
      </c>
      <c r="O221" s="25">
        <v>40.9</v>
      </c>
      <c r="P221" s="25">
        <v>4.87</v>
      </c>
      <c r="Q221" s="25">
        <v>0</v>
      </c>
      <c r="R221" s="25">
        <v>0</v>
      </c>
      <c r="S221" s="25">
        <v>1.5</v>
      </c>
      <c r="T221" s="25">
        <v>3.66</v>
      </c>
      <c r="U221" s="25">
        <v>435.3</v>
      </c>
      <c r="V221" s="25">
        <v>569.12</v>
      </c>
      <c r="W221" s="25">
        <v>73.53</v>
      </c>
      <c r="X221" s="25">
        <v>69.13</v>
      </c>
      <c r="Y221" s="25">
        <v>323.18</v>
      </c>
      <c r="Z221" s="25">
        <v>3.5</v>
      </c>
      <c r="AA221" s="25">
        <v>112.88</v>
      </c>
      <c r="AB221" s="25">
        <v>926.37</v>
      </c>
      <c r="AC221" s="25">
        <v>384.92</v>
      </c>
      <c r="AD221" s="25">
        <v>7.53</v>
      </c>
      <c r="AE221" s="25">
        <v>0.17</v>
      </c>
      <c r="AF221" s="25">
        <v>0.22</v>
      </c>
      <c r="AG221" s="25">
        <v>9.1199999999999992</v>
      </c>
      <c r="AH221" s="25">
        <v>21.75</v>
      </c>
      <c r="AI221" s="25">
        <v>60.68</v>
      </c>
      <c r="AJ221" s="26">
        <v>0</v>
      </c>
      <c r="AK221" s="26">
        <v>207.23</v>
      </c>
      <c r="AL221" s="26">
        <v>162.88999999999999</v>
      </c>
      <c r="AM221" s="26">
        <v>273.35000000000002</v>
      </c>
      <c r="AN221" s="26">
        <v>144.84</v>
      </c>
      <c r="AO221" s="26">
        <v>78.06</v>
      </c>
      <c r="AP221" s="26">
        <v>113.6</v>
      </c>
      <c r="AQ221" s="26">
        <v>48.89</v>
      </c>
      <c r="AR221" s="26">
        <v>178.42</v>
      </c>
      <c r="AS221" s="26">
        <v>203.44</v>
      </c>
      <c r="AT221" s="26">
        <v>262.58</v>
      </c>
      <c r="AU221" s="26">
        <v>327.89</v>
      </c>
      <c r="AV221" s="26">
        <v>85.57</v>
      </c>
      <c r="AW221" s="26">
        <v>212.41</v>
      </c>
      <c r="AX221" s="26">
        <v>585.69000000000005</v>
      </c>
      <c r="AY221" s="26">
        <v>0</v>
      </c>
      <c r="AZ221" s="26">
        <v>175.94</v>
      </c>
      <c r="BA221" s="26">
        <v>164.61</v>
      </c>
      <c r="BB221" s="26">
        <v>132.66999999999999</v>
      </c>
      <c r="BC221" s="26">
        <v>64.75</v>
      </c>
      <c r="BD221" s="26">
        <v>0.37</v>
      </c>
      <c r="BE221" s="26">
        <v>0.08</v>
      </c>
      <c r="BF221" s="26">
        <v>7.0000000000000007E-2</v>
      </c>
      <c r="BG221" s="26">
        <v>0.19</v>
      </c>
      <c r="BH221" s="26">
        <v>0.24</v>
      </c>
      <c r="BI221" s="26">
        <v>0.79</v>
      </c>
      <c r="BJ221" s="26">
        <v>0</v>
      </c>
      <c r="BK221" s="26">
        <v>3.18</v>
      </c>
      <c r="BL221" s="26">
        <v>0</v>
      </c>
      <c r="BM221" s="26">
        <v>1.2</v>
      </c>
      <c r="BN221" s="26">
        <v>0.03</v>
      </c>
      <c r="BO221" s="26">
        <v>7.0000000000000007E-2</v>
      </c>
      <c r="BP221" s="26">
        <v>0</v>
      </c>
      <c r="BQ221" s="26">
        <v>0</v>
      </c>
      <c r="BR221" s="26">
        <v>0.28999999999999998</v>
      </c>
      <c r="BS221" s="26">
        <v>4.91</v>
      </c>
      <c r="BT221" s="26">
        <v>0</v>
      </c>
      <c r="BU221" s="26">
        <v>0</v>
      </c>
      <c r="BV221" s="26">
        <v>7.3</v>
      </c>
      <c r="BW221" s="26">
        <v>0.01</v>
      </c>
      <c r="BX221" s="26">
        <v>0</v>
      </c>
      <c r="BY221" s="26">
        <v>0</v>
      </c>
      <c r="BZ221" s="26">
        <v>0</v>
      </c>
      <c r="CA221" s="26">
        <v>0</v>
      </c>
      <c r="CB221" s="26">
        <v>389.98</v>
      </c>
      <c r="CC221" s="13"/>
      <c r="CD221" s="13">
        <f>$I$221/$I$231*100</f>
        <v>54.243286912364383</v>
      </c>
      <c r="CE221" s="26">
        <v>267.27</v>
      </c>
      <c r="CG221" s="26">
        <v>2</v>
      </c>
      <c r="CH221" s="26">
        <v>2</v>
      </c>
      <c r="CI221" s="26">
        <v>2</v>
      </c>
      <c r="CJ221" s="26">
        <v>200</v>
      </c>
      <c r="CK221" s="26">
        <v>82</v>
      </c>
      <c r="CL221" s="26">
        <v>141</v>
      </c>
      <c r="CM221" s="26">
        <v>46.8</v>
      </c>
      <c r="CN221" s="26">
        <v>46.8</v>
      </c>
      <c r="CO221" s="26">
        <v>46.8</v>
      </c>
      <c r="CP221" s="26">
        <v>9</v>
      </c>
      <c r="CQ221" s="26">
        <v>0.86</v>
      </c>
    </row>
    <row r="222" spans="1:95" x14ac:dyDescent="0.25">
      <c r="B222" s="16" t="s">
        <v>107</v>
      </c>
    </row>
    <row r="223" spans="1:95" s="22" customFormat="1" ht="47.25" x14ac:dyDescent="0.25">
      <c r="A223" s="31" t="s">
        <v>175</v>
      </c>
      <c r="B223" s="20" t="s">
        <v>152</v>
      </c>
      <c r="C223" s="21" t="str">
        <f>"60,0"</f>
        <v>60,0</v>
      </c>
      <c r="D223" s="21">
        <v>1</v>
      </c>
      <c r="E223" s="21">
        <v>0</v>
      </c>
      <c r="F223" s="21">
        <v>4.79</v>
      </c>
      <c r="G223" s="21">
        <v>0</v>
      </c>
      <c r="H223" s="21">
        <v>6.55</v>
      </c>
      <c r="I223" s="21">
        <v>69.424777799999987</v>
      </c>
      <c r="J223" s="21">
        <v>0.62</v>
      </c>
      <c r="K223" s="21">
        <v>3.24</v>
      </c>
      <c r="L223" s="21">
        <v>0.62</v>
      </c>
      <c r="M223" s="21">
        <v>0</v>
      </c>
      <c r="N223" s="21">
        <v>4.9000000000000004</v>
      </c>
      <c r="O223" s="21">
        <v>0.06</v>
      </c>
      <c r="P223" s="21">
        <v>1.58</v>
      </c>
      <c r="Q223" s="21">
        <v>0</v>
      </c>
      <c r="R223" s="21">
        <v>0</v>
      </c>
      <c r="S223" s="21">
        <v>7.0000000000000007E-2</v>
      </c>
      <c r="T223" s="21">
        <v>0.94</v>
      </c>
      <c r="U223" s="21">
        <v>69.680000000000007</v>
      </c>
      <c r="V223" s="21">
        <v>162.31</v>
      </c>
      <c r="W223" s="21">
        <v>24.25</v>
      </c>
      <c r="X223" s="21">
        <v>13.99</v>
      </c>
      <c r="Y223" s="21">
        <v>27.51</v>
      </c>
      <c r="Z223" s="21">
        <v>0.89</v>
      </c>
      <c r="AA223" s="21">
        <v>0</v>
      </c>
      <c r="AB223" s="21">
        <v>5.99</v>
      </c>
      <c r="AC223" s="21">
        <v>1.41</v>
      </c>
      <c r="AD223" s="21">
        <v>2.2599999999999998</v>
      </c>
      <c r="AE223" s="21">
        <v>0.01</v>
      </c>
      <c r="AF223" s="21">
        <v>0.02</v>
      </c>
      <c r="AG223" s="21">
        <v>0.11</v>
      </c>
      <c r="AH223" s="21">
        <v>0.28000000000000003</v>
      </c>
      <c r="AI223" s="21">
        <v>1.41</v>
      </c>
      <c r="AJ223" s="22">
        <v>0</v>
      </c>
      <c r="AK223" s="22">
        <v>35.47</v>
      </c>
      <c r="AL223" s="22">
        <v>40.15</v>
      </c>
      <c r="AM223" s="22">
        <v>44.84</v>
      </c>
      <c r="AN223" s="22">
        <v>61.56</v>
      </c>
      <c r="AO223" s="22">
        <v>13.38</v>
      </c>
      <c r="AP223" s="22">
        <v>35.47</v>
      </c>
      <c r="AQ223" s="22">
        <v>8.6999999999999993</v>
      </c>
      <c r="AR223" s="22">
        <v>30.11</v>
      </c>
      <c r="AS223" s="22">
        <v>26.77</v>
      </c>
      <c r="AT223" s="22">
        <v>48.85</v>
      </c>
      <c r="AU223" s="22">
        <v>219.49</v>
      </c>
      <c r="AV223" s="22">
        <v>9.3699999999999992</v>
      </c>
      <c r="AW223" s="22">
        <v>25.43</v>
      </c>
      <c r="AX223" s="22">
        <v>183.36</v>
      </c>
      <c r="AY223" s="22">
        <v>0</v>
      </c>
      <c r="AZ223" s="22">
        <v>31.45</v>
      </c>
      <c r="BA223" s="22">
        <v>42.16</v>
      </c>
      <c r="BB223" s="22">
        <v>33.46</v>
      </c>
      <c r="BC223" s="22">
        <v>10.039999999999999</v>
      </c>
      <c r="BD223" s="22">
        <v>0</v>
      </c>
      <c r="BE223" s="22">
        <v>0</v>
      </c>
      <c r="BF223" s="22">
        <v>0</v>
      </c>
      <c r="BG223" s="22">
        <v>0</v>
      </c>
      <c r="BH223" s="22">
        <v>0</v>
      </c>
      <c r="BI223" s="22">
        <v>0</v>
      </c>
      <c r="BJ223" s="22">
        <v>0</v>
      </c>
      <c r="BK223" s="22">
        <v>0.28999999999999998</v>
      </c>
      <c r="BL223" s="22">
        <v>0</v>
      </c>
      <c r="BM223" s="22">
        <v>0.19</v>
      </c>
      <c r="BN223" s="22">
        <v>0.01</v>
      </c>
      <c r="BO223" s="22">
        <v>0.03</v>
      </c>
      <c r="BP223" s="22">
        <v>0</v>
      </c>
      <c r="BQ223" s="22">
        <v>0</v>
      </c>
      <c r="BR223" s="22">
        <v>0</v>
      </c>
      <c r="BS223" s="22">
        <v>1.1200000000000001</v>
      </c>
      <c r="BT223" s="22">
        <v>0</v>
      </c>
      <c r="BU223" s="22">
        <v>0</v>
      </c>
      <c r="BV223" s="22">
        <v>2.79</v>
      </c>
      <c r="BW223" s="22">
        <v>0</v>
      </c>
      <c r="BX223" s="22">
        <v>0</v>
      </c>
      <c r="BY223" s="22">
        <v>0</v>
      </c>
      <c r="BZ223" s="22">
        <v>0</v>
      </c>
      <c r="CA223" s="22">
        <v>0</v>
      </c>
      <c r="CB223" s="22">
        <v>60.58</v>
      </c>
      <c r="CC223" s="23"/>
      <c r="CD223" s="23"/>
      <c r="CE223" s="22">
        <v>1</v>
      </c>
      <c r="CG223" s="22">
        <v>0</v>
      </c>
      <c r="CH223" s="22">
        <v>0</v>
      </c>
      <c r="CI223" s="22">
        <v>0</v>
      </c>
      <c r="CJ223" s="22">
        <v>0</v>
      </c>
      <c r="CK223" s="22">
        <v>0</v>
      </c>
      <c r="CL223" s="22">
        <v>0</v>
      </c>
      <c r="CM223" s="22">
        <v>0</v>
      </c>
      <c r="CN223" s="22">
        <v>0</v>
      </c>
      <c r="CO223" s="22">
        <v>0</v>
      </c>
      <c r="CP223" s="22">
        <v>0</v>
      </c>
      <c r="CQ223" s="22">
        <v>0.24</v>
      </c>
    </row>
    <row r="224" spans="1:95" s="22" customFormat="1" ht="31.5" x14ac:dyDescent="0.25">
      <c r="A224" s="31" t="s">
        <v>176</v>
      </c>
      <c r="B224" s="20" t="s">
        <v>153</v>
      </c>
      <c r="C224" s="21" t="str">
        <f>"200,0"</f>
        <v>200,0</v>
      </c>
      <c r="D224" s="21">
        <v>1.6</v>
      </c>
      <c r="E224" s="21">
        <v>0.21</v>
      </c>
      <c r="F224" s="21">
        <v>4.3099999999999996</v>
      </c>
      <c r="G224" s="21">
        <v>0</v>
      </c>
      <c r="H224" s="21">
        <v>8.5299999999999994</v>
      </c>
      <c r="I224" s="21">
        <v>76.803446400000013</v>
      </c>
      <c r="J224" s="21">
        <v>2.69</v>
      </c>
      <c r="K224" s="21">
        <v>0.08</v>
      </c>
      <c r="L224" s="21">
        <v>2.69</v>
      </c>
      <c r="M224" s="21">
        <v>0</v>
      </c>
      <c r="N224" s="21">
        <v>3.56</v>
      </c>
      <c r="O224" s="21">
        <v>3.48</v>
      </c>
      <c r="P224" s="21">
        <v>1.49</v>
      </c>
      <c r="Q224" s="21">
        <v>0</v>
      </c>
      <c r="R224" s="21">
        <v>0</v>
      </c>
      <c r="S224" s="21">
        <v>0.27</v>
      </c>
      <c r="T224" s="21">
        <v>1.02</v>
      </c>
      <c r="U224" s="21">
        <v>105.19</v>
      </c>
      <c r="V224" s="21">
        <v>292.58999999999997</v>
      </c>
      <c r="W224" s="21">
        <v>33.450000000000003</v>
      </c>
      <c r="X224" s="21">
        <v>15.94</v>
      </c>
      <c r="Y224" s="21">
        <v>38.1</v>
      </c>
      <c r="Z224" s="21">
        <v>0.59</v>
      </c>
      <c r="AA224" s="21">
        <v>30.88</v>
      </c>
      <c r="AB224" s="21">
        <v>890.78</v>
      </c>
      <c r="AC224" s="21">
        <v>195.62</v>
      </c>
      <c r="AD224" s="21">
        <v>0.18</v>
      </c>
      <c r="AE224" s="21">
        <v>0.04</v>
      </c>
      <c r="AF224" s="21">
        <v>0.05</v>
      </c>
      <c r="AG224" s="21">
        <v>0.59</v>
      </c>
      <c r="AH224" s="21">
        <v>0.97</v>
      </c>
      <c r="AI224" s="21">
        <v>9.61</v>
      </c>
      <c r="AJ224" s="22">
        <v>0</v>
      </c>
      <c r="AK224" s="22">
        <v>32.799999999999997</v>
      </c>
      <c r="AL224" s="22">
        <v>32.54</v>
      </c>
      <c r="AM224" s="22">
        <v>41.77</v>
      </c>
      <c r="AN224" s="22">
        <v>41.89</v>
      </c>
      <c r="AO224" s="22">
        <v>12.03</v>
      </c>
      <c r="AP224" s="22">
        <v>30.5</v>
      </c>
      <c r="AQ224" s="22">
        <v>10.1</v>
      </c>
      <c r="AR224" s="22">
        <v>34.840000000000003</v>
      </c>
      <c r="AS224" s="22">
        <v>45.93</v>
      </c>
      <c r="AT224" s="22">
        <v>74.680000000000007</v>
      </c>
      <c r="AU224" s="22">
        <v>95.61</v>
      </c>
      <c r="AV224" s="22">
        <v>16.07</v>
      </c>
      <c r="AW224" s="22">
        <v>30.81</v>
      </c>
      <c r="AX224" s="22">
        <v>180.77</v>
      </c>
      <c r="AY224" s="22">
        <v>0</v>
      </c>
      <c r="AZ224" s="22">
        <v>33.479999999999997</v>
      </c>
      <c r="BA224" s="22">
        <v>33.130000000000003</v>
      </c>
      <c r="BB224" s="22">
        <v>28.88</v>
      </c>
      <c r="BC224" s="22">
        <v>12.03</v>
      </c>
      <c r="BD224" s="22">
        <v>0.12</v>
      </c>
      <c r="BE224" s="22">
        <v>0.03</v>
      </c>
      <c r="BF224" s="22">
        <v>0.02</v>
      </c>
      <c r="BG224" s="22">
        <v>0.06</v>
      </c>
      <c r="BH224" s="22">
        <v>0.08</v>
      </c>
      <c r="BI224" s="22">
        <v>0.25</v>
      </c>
      <c r="BJ224" s="22">
        <v>0</v>
      </c>
      <c r="BK224" s="22">
        <v>0.79</v>
      </c>
      <c r="BL224" s="22">
        <v>0</v>
      </c>
      <c r="BM224" s="22">
        <v>0.24</v>
      </c>
      <c r="BN224" s="22">
        <v>0</v>
      </c>
      <c r="BO224" s="22">
        <v>0</v>
      </c>
      <c r="BP224" s="22">
        <v>0</v>
      </c>
      <c r="BQ224" s="22">
        <v>0</v>
      </c>
      <c r="BR224" s="22">
        <v>0.09</v>
      </c>
      <c r="BS224" s="22">
        <v>0.75</v>
      </c>
      <c r="BT224" s="22">
        <v>0</v>
      </c>
      <c r="BU224" s="22">
        <v>0</v>
      </c>
      <c r="BV224" s="22">
        <v>0.05</v>
      </c>
      <c r="BW224" s="22">
        <v>0</v>
      </c>
      <c r="BX224" s="22">
        <v>0</v>
      </c>
      <c r="BY224" s="22">
        <v>0</v>
      </c>
      <c r="BZ224" s="22">
        <v>0</v>
      </c>
      <c r="CA224" s="22">
        <v>0</v>
      </c>
      <c r="CB224" s="22">
        <v>235.28</v>
      </c>
      <c r="CC224" s="23"/>
      <c r="CD224" s="23"/>
      <c r="CE224" s="22">
        <v>179.34</v>
      </c>
      <c r="CG224" s="22">
        <v>0</v>
      </c>
      <c r="CH224" s="22">
        <v>0</v>
      </c>
      <c r="CI224" s="22">
        <v>0</v>
      </c>
      <c r="CJ224" s="22">
        <v>0</v>
      </c>
      <c r="CK224" s="22">
        <v>0</v>
      </c>
      <c r="CL224" s="22">
        <v>0</v>
      </c>
      <c r="CM224" s="22">
        <v>0</v>
      </c>
      <c r="CN224" s="22">
        <v>0</v>
      </c>
      <c r="CO224" s="22">
        <v>0</v>
      </c>
      <c r="CP224" s="22">
        <v>0</v>
      </c>
      <c r="CQ224" s="22">
        <v>0.2</v>
      </c>
    </row>
    <row r="225" spans="1:95" s="22" customFormat="1" ht="31.5" x14ac:dyDescent="0.25">
      <c r="A225" s="31" t="s">
        <v>177</v>
      </c>
      <c r="B225" s="20" t="s">
        <v>154</v>
      </c>
      <c r="C225" s="21" t="str">
        <f>"150,0"</f>
        <v>150,0</v>
      </c>
      <c r="D225" s="21">
        <v>6.33</v>
      </c>
      <c r="E225" s="21">
        <v>0.02</v>
      </c>
      <c r="F225" s="21">
        <v>3.53</v>
      </c>
      <c r="G225" s="21">
        <v>0</v>
      </c>
      <c r="H225" s="21">
        <v>34.15</v>
      </c>
      <c r="I225" s="21">
        <v>189.06160621621618</v>
      </c>
      <c r="J225" s="21">
        <v>2.2799999999999998</v>
      </c>
      <c r="K225" s="21">
        <v>0.1</v>
      </c>
      <c r="L225" s="21">
        <v>2.2799999999999998</v>
      </c>
      <c r="M225" s="21">
        <v>0</v>
      </c>
      <c r="N225" s="21">
        <v>0.96</v>
      </c>
      <c r="O225" s="21">
        <v>31.47</v>
      </c>
      <c r="P225" s="21">
        <v>1.72</v>
      </c>
      <c r="Q225" s="21">
        <v>0</v>
      </c>
      <c r="R225" s="21">
        <v>0</v>
      </c>
      <c r="S225" s="21">
        <v>0</v>
      </c>
      <c r="T225" s="21">
        <v>0.26</v>
      </c>
      <c r="U225" s="21">
        <v>1.82</v>
      </c>
      <c r="V225" s="21">
        <v>55.83</v>
      </c>
      <c r="W225" s="21">
        <v>8.9700000000000006</v>
      </c>
      <c r="X225" s="21">
        <v>7.11</v>
      </c>
      <c r="Y225" s="21">
        <v>39.33</v>
      </c>
      <c r="Z225" s="21">
        <v>0.72</v>
      </c>
      <c r="AA225" s="21">
        <v>14.35</v>
      </c>
      <c r="AB225" s="21">
        <v>12.32</v>
      </c>
      <c r="AC225" s="21">
        <v>26.47</v>
      </c>
      <c r="AD225" s="21">
        <v>0.81</v>
      </c>
      <c r="AE225" s="21">
        <v>0.06</v>
      </c>
      <c r="AF225" s="21">
        <v>0.02</v>
      </c>
      <c r="AG225" s="21">
        <v>0.49</v>
      </c>
      <c r="AH225" s="21">
        <v>1.49</v>
      </c>
      <c r="AI225" s="21">
        <v>0</v>
      </c>
      <c r="AJ225" s="22">
        <v>0</v>
      </c>
      <c r="AK225" s="22">
        <v>229.55</v>
      </c>
      <c r="AL225" s="22">
        <v>209.82</v>
      </c>
      <c r="AM225" s="22">
        <v>393.12</v>
      </c>
      <c r="AN225" s="22">
        <v>122.55</v>
      </c>
      <c r="AO225" s="22">
        <v>74.84</v>
      </c>
      <c r="AP225" s="22">
        <v>151.91</v>
      </c>
      <c r="AQ225" s="22">
        <v>49.53</v>
      </c>
      <c r="AR225" s="22">
        <v>243.95</v>
      </c>
      <c r="AS225" s="22">
        <v>161.21</v>
      </c>
      <c r="AT225" s="22">
        <v>194.6</v>
      </c>
      <c r="AU225" s="22">
        <v>166.55</v>
      </c>
      <c r="AV225" s="22">
        <v>97.83</v>
      </c>
      <c r="AW225" s="22">
        <v>170.55</v>
      </c>
      <c r="AX225" s="22">
        <v>1498.62</v>
      </c>
      <c r="AY225" s="22">
        <v>0</v>
      </c>
      <c r="AZ225" s="22">
        <v>472.18</v>
      </c>
      <c r="BA225" s="22">
        <v>244.26</v>
      </c>
      <c r="BB225" s="22">
        <v>122.47</v>
      </c>
      <c r="BC225" s="22">
        <v>97.22</v>
      </c>
      <c r="BD225" s="22">
        <v>0.13</v>
      </c>
      <c r="BE225" s="22">
        <v>0.03</v>
      </c>
      <c r="BF225" s="22">
        <v>0.03</v>
      </c>
      <c r="BG225" s="22">
        <v>7.0000000000000007E-2</v>
      </c>
      <c r="BH225" s="22">
        <v>0.09</v>
      </c>
      <c r="BI225" s="22">
        <v>0.28000000000000003</v>
      </c>
      <c r="BJ225" s="22">
        <v>0</v>
      </c>
      <c r="BK225" s="22">
        <v>0.96</v>
      </c>
      <c r="BL225" s="22">
        <v>0</v>
      </c>
      <c r="BM225" s="22">
        <v>0.27</v>
      </c>
      <c r="BN225" s="22">
        <v>0</v>
      </c>
      <c r="BO225" s="22">
        <v>0</v>
      </c>
      <c r="BP225" s="22">
        <v>0</v>
      </c>
      <c r="BQ225" s="22">
        <v>0</v>
      </c>
      <c r="BR225" s="22">
        <v>0.11</v>
      </c>
      <c r="BS225" s="22">
        <v>0.82</v>
      </c>
      <c r="BT225" s="22">
        <v>0</v>
      </c>
      <c r="BU225" s="22">
        <v>0</v>
      </c>
      <c r="BV225" s="22">
        <v>0.24</v>
      </c>
      <c r="BW225" s="22">
        <v>0.01</v>
      </c>
      <c r="BX225" s="22">
        <v>0</v>
      </c>
      <c r="BY225" s="22">
        <v>0</v>
      </c>
      <c r="BZ225" s="22">
        <v>0</v>
      </c>
      <c r="CA225" s="22">
        <v>0</v>
      </c>
      <c r="CB225" s="22">
        <v>7.29</v>
      </c>
      <c r="CC225" s="23"/>
      <c r="CD225" s="23"/>
      <c r="CE225" s="22">
        <v>16.41</v>
      </c>
      <c r="CG225" s="22">
        <v>0</v>
      </c>
      <c r="CH225" s="22">
        <v>0</v>
      </c>
      <c r="CI225" s="22">
        <v>0</v>
      </c>
      <c r="CJ225" s="22">
        <v>0</v>
      </c>
      <c r="CK225" s="22">
        <v>0</v>
      </c>
      <c r="CL225" s="22">
        <v>0</v>
      </c>
      <c r="CM225" s="22">
        <v>0</v>
      </c>
      <c r="CN225" s="22">
        <v>0</v>
      </c>
      <c r="CO225" s="22">
        <v>0</v>
      </c>
      <c r="CP225" s="22">
        <v>0</v>
      </c>
      <c r="CQ225" s="22">
        <v>0</v>
      </c>
    </row>
    <row r="226" spans="1:95" s="22" customFormat="1" ht="31.5" x14ac:dyDescent="0.25">
      <c r="A226" s="31" t="str">
        <f>"107, сб.2024"</f>
        <v>107, сб.2024</v>
      </c>
      <c r="B226" s="20" t="s">
        <v>155</v>
      </c>
      <c r="C226" s="21" t="str">
        <f>"90,0"</f>
        <v>90,0</v>
      </c>
      <c r="D226" s="21">
        <v>6.44</v>
      </c>
      <c r="E226" s="21">
        <v>6.13</v>
      </c>
      <c r="F226" s="21">
        <v>6.63</v>
      </c>
      <c r="G226" s="21">
        <v>0</v>
      </c>
      <c r="H226" s="21">
        <v>6.54</v>
      </c>
      <c r="I226" s="21">
        <v>111.25009959149999</v>
      </c>
      <c r="J226" s="21">
        <v>2.85</v>
      </c>
      <c r="K226" s="21">
        <v>0.11</v>
      </c>
      <c r="L226" s="21">
        <v>2.85</v>
      </c>
      <c r="M226" s="21">
        <v>0</v>
      </c>
      <c r="N226" s="21">
        <v>1.57</v>
      </c>
      <c r="O226" s="21">
        <v>4.67</v>
      </c>
      <c r="P226" s="21">
        <v>0.3</v>
      </c>
      <c r="Q226" s="21">
        <v>0</v>
      </c>
      <c r="R226" s="21">
        <v>0</v>
      </c>
      <c r="S226" s="21">
        <v>0.04</v>
      </c>
      <c r="T226" s="21">
        <v>1.38</v>
      </c>
      <c r="U226" s="21">
        <v>289.60000000000002</v>
      </c>
      <c r="V226" s="21">
        <v>143.78</v>
      </c>
      <c r="W226" s="21">
        <v>30.49</v>
      </c>
      <c r="X226" s="21">
        <v>13.8</v>
      </c>
      <c r="Y226" s="21">
        <v>78.7</v>
      </c>
      <c r="Z226" s="21">
        <v>0.56999999999999995</v>
      </c>
      <c r="AA226" s="21">
        <v>20.14</v>
      </c>
      <c r="AB226" s="21">
        <v>15.46</v>
      </c>
      <c r="AC226" s="21">
        <v>35.83</v>
      </c>
      <c r="AD226" s="21">
        <v>0.2</v>
      </c>
      <c r="AE226" s="21">
        <v>0.03</v>
      </c>
      <c r="AF226" s="21">
        <v>7.0000000000000007E-2</v>
      </c>
      <c r="AG226" s="21">
        <v>1.35</v>
      </c>
      <c r="AH226" s="21">
        <v>0.49</v>
      </c>
      <c r="AI226" s="21">
        <v>0.04</v>
      </c>
      <c r="AJ226" s="22">
        <v>0</v>
      </c>
      <c r="AK226" s="22">
        <v>11.76</v>
      </c>
      <c r="AL226" s="22">
        <v>10.79</v>
      </c>
      <c r="AM226" s="22">
        <v>20.23</v>
      </c>
      <c r="AN226" s="22">
        <v>6.81</v>
      </c>
      <c r="AO226" s="22">
        <v>3.92</v>
      </c>
      <c r="AP226" s="22">
        <v>8.2799999999999994</v>
      </c>
      <c r="AQ226" s="22">
        <v>3.35</v>
      </c>
      <c r="AR226" s="22">
        <v>12.42</v>
      </c>
      <c r="AS226" s="22">
        <v>8.39</v>
      </c>
      <c r="AT226" s="22">
        <v>9.75</v>
      </c>
      <c r="AU226" s="22">
        <v>9.18</v>
      </c>
      <c r="AV226" s="22">
        <v>5.43</v>
      </c>
      <c r="AW226" s="22">
        <v>8.57</v>
      </c>
      <c r="AX226" s="22">
        <v>73.680000000000007</v>
      </c>
      <c r="AY226" s="22">
        <v>0</v>
      </c>
      <c r="AZ226" s="22">
        <v>23.28</v>
      </c>
      <c r="BA226" s="22">
        <v>12.74</v>
      </c>
      <c r="BB226" s="22">
        <v>6.73</v>
      </c>
      <c r="BC226" s="22">
        <v>4.79</v>
      </c>
      <c r="BD226" s="22">
        <v>0.14000000000000001</v>
      </c>
      <c r="BE226" s="22">
        <v>0.03</v>
      </c>
      <c r="BF226" s="22">
        <v>0.03</v>
      </c>
      <c r="BG226" s="22">
        <v>7.0000000000000007E-2</v>
      </c>
      <c r="BH226" s="22">
        <v>0.09</v>
      </c>
      <c r="BI226" s="22">
        <v>0.3</v>
      </c>
      <c r="BJ226" s="22">
        <v>0</v>
      </c>
      <c r="BK226" s="22">
        <v>0.95</v>
      </c>
      <c r="BL226" s="22">
        <v>0</v>
      </c>
      <c r="BM226" s="22">
        <v>0.28999999999999998</v>
      </c>
      <c r="BN226" s="22">
        <v>0</v>
      </c>
      <c r="BO226" s="22">
        <v>0</v>
      </c>
      <c r="BP226" s="22">
        <v>0</v>
      </c>
      <c r="BQ226" s="22">
        <v>0</v>
      </c>
      <c r="BR226" s="22">
        <v>0.11</v>
      </c>
      <c r="BS226" s="22">
        <v>0.88</v>
      </c>
      <c r="BT226" s="22">
        <v>0</v>
      </c>
      <c r="BU226" s="22">
        <v>0</v>
      </c>
      <c r="BV226" s="22">
        <v>0.05</v>
      </c>
      <c r="BW226" s="22">
        <v>0</v>
      </c>
      <c r="BX226" s="22">
        <v>0</v>
      </c>
      <c r="BY226" s="22">
        <v>0</v>
      </c>
      <c r="BZ226" s="22">
        <v>0</v>
      </c>
      <c r="CA226" s="22">
        <v>0</v>
      </c>
      <c r="CB226" s="22">
        <v>82.18</v>
      </c>
      <c r="CC226" s="23"/>
      <c r="CD226" s="23"/>
      <c r="CE226" s="22">
        <v>22.72</v>
      </c>
      <c r="CG226" s="22">
        <v>0</v>
      </c>
      <c r="CH226" s="22">
        <v>0</v>
      </c>
      <c r="CI226" s="22">
        <v>0</v>
      </c>
      <c r="CJ226" s="22">
        <v>0</v>
      </c>
      <c r="CK226" s="22">
        <v>0</v>
      </c>
      <c r="CL226" s="22">
        <v>0</v>
      </c>
      <c r="CM226" s="22">
        <v>0</v>
      </c>
      <c r="CN226" s="22">
        <v>0</v>
      </c>
      <c r="CO226" s="22">
        <v>0</v>
      </c>
      <c r="CP226" s="22">
        <v>0.45</v>
      </c>
      <c r="CQ226" s="22">
        <v>0.79</v>
      </c>
    </row>
    <row r="227" spans="1:95" s="22" customFormat="1" x14ac:dyDescent="0.25">
      <c r="A227" s="31" t="str">
        <f>"302, сб. 2024"</f>
        <v>302, сб. 2024</v>
      </c>
      <c r="B227" s="20" t="s">
        <v>118</v>
      </c>
      <c r="C227" s="21" t="str">
        <f>"200,0"</f>
        <v>200,0</v>
      </c>
      <c r="D227" s="21">
        <v>0.25</v>
      </c>
      <c r="E227" s="21">
        <v>0</v>
      </c>
      <c r="F227" s="21">
        <v>0.05</v>
      </c>
      <c r="G227" s="21">
        <v>0.01</v>
      </c>
      <c r="H227" s="21">
        <v>9.5399999999999991</v>
      </c>
      <c r="I227" s="21">
        <v>38.475580000000001</v>
      </c>
      <c r="J227" s="21">
        <v>0</v>
      </c>
      <c r="K227" s="21">
        <v>0</v>
      </c>
      <c r="L227" s="21">
        <v>0</v>
      </c>
      <c r="M227" s="21">
        <v>0</v>
      </c>
      <c r="N227" s="21">
        <v>9.31</v>
      </c>
      <c r="O227" s="21">
        <v>0</v>
      </c>
      <c r="P227" s="21">
        <v>0.23</v>
      </c>
      <c r="Q227" s="21">
        <v>0</v>
      </c>
      <c r="R227" s="21">
        <v>0</v>
      </c>
      <c r="S227" s="21">
        <v>0.4</v>
      </c>
      <c r="T227" s="21">
        <v>0.1</v>
      </c>
      <c r="U227" s="21">
        <v>0.87</v>
      </c>
      <c r="V227" s="21">
        <v>10.3</v>
      </c>
      <c r="W227" s="21">
        <v>2.73</v>
      </c>
      <c r="X227" s="21">
        <v>0.73</v>
      </c>
      <c r="Y227" s="21">
        <v>1.34</v>
      </c>
      <c r="Z227" s="21">
        <v>0.06</v>
      </c>
      <c r="AA227" s="21">
        <v>0</v>
      </c>
      <c r="AB227" s="21">
        <v>0.56000000000000005</v>
      </c>
      <c r="AC227" s="21">
        <v>0.14000000000000001</v>
      </c>
      <c r="AD227" s="21">
        <v>0.01</v>
      </c>
      <c r="AE227" s="21">
        <v>0</v>
      </c>
      <c r="AF227" s="21">
        <v>0</v>
      </c>
      <c r="AG227" s="21">
        <v>0.01</v>
      </c>
      <c r="AH227" s="21">
        <v>0.01</v>
      </c>
      <c r="AI227" s="21">
        <v>1.1200000000000001</v>
      </c>
      <c r="AJ227" s="22">
        <v>0</v>
      </c>
      <c r="AK227" s="22">
        <v>0</v>
      </c>
      <c r="AL227" s="22">
        <v>0</v>
      </c>
      <c r="AM227" s="22">
        <v>0</v>
      </c>
      <c r="AN227" s="22">
        <v>0</v>
      </c>
      <c r="AO227" s="22">
        <v>0</v>
      </c>
      <c r="AP227" s="22">
        <v>0</v>
      </c>
      <c r="AQ227" s="22">
        <v>0</v>
      </c>
      <c r="AR227" s="22">
        <v>0</v>
      </c>
      <c r="AS227" s="22">
        <v>0</v>
      </c>
      <c r="AT227" s="22">
        <v>0</v>
      </c>
      <c r="AU227" s="22">
        <v>0</v>
      </c>
      <c r="AV227" s="22">
        <v>0</v>
      </c>
      <c r="AW227" s="22">
        <v>0</v>
      </c>
      <c r="AX227" s="22">
        <v>0</v>
      </c>
      <c r="AY227" s="22">
        <v>0</v>
      </c>
      <c r="AZ227" s="22">
        <v>0</v>
      </c>
      <c r="BA227" s="22">
        <v>0</v>
      </c>
      <c r="BB227" s="22">
        <v>0</v>
      </c>
      <c r="BC227" s="22">
        <v>0</v>
      </c>
      <c r="BD227" s="22">
        <v>0</v>
      </c>
      <c r="BE227" s="22">
        <v>0</v>
      </c>
      <c r="BF227" s="22">
        <v>0</v>
      </c>
      <c r="BG227" s="22">
        <v>0</v>
      </c>
      <c r="BH227" s="22">
        <v>0</v>
      </c>
      <c r="BI227" s="22">
        <v>0</v>
      </c>
      <c r="BJ227" s="22">
        <v>0</v>
      </c>
      <c r="BK227" s="22">
        <v>0</v>
      </c>
      <c r="BL227" s="22">
        <v>0</v>
      </c>
      <c r="BM227" s="22">
        <v>0</v>
      </c>
      <c r="BN227" s="22">
        <v>0</v>
      </c>
      <c r="BO227" s="22">
        <v>0</v>
      </c>
      <c r="BP227" s="22">
        <v>0</v>
      </c>
      <c r="BQ227" s="22">
        <v>0</v>
      </c>
      <c r="BR227" s="22">
        <v>0</v>
      </c>
      <c r="BS227" s="22">
        <v>0</v>
      </c>
      <c r="BT227" s="22">
        <v>0</v>
      </c>
      <c r="BU227" s="22">
        <v>0</v>
      </c>
      <c r="BV227" s="22">
        <v>0</v>
      </c>
      <c r="BW227" s="22">
        <v>0</v>
      </c>
      <c r="BX227" s="22">
        <v>0</v>
      </c>
      <c r="BY227" s="22">
        <v>0</v>
      </c>
      <c r="BZ227" s="22">
        <v>0</v>
      </c>
      <c r="CA227" s="22">
        <v>0</v>
      </c>
      <c r="CB227" s="22">
        <v>189.24</v>
      </c>
      <c r="CC227" s="23"/>
      <c r="CD227" s="23"/>
      <c r="CE227" s="22">
        <v>0.09</v>
      </c>
      <c r="CG227" s="22">
        <v>0</v>
      </c>
      <c r="CH227" s="22">
        <v>0</v>
      </c>
      <c r="CI227" s="22">
        <v>0</v>
      </c>
      <c r="CJ227" s="22">
        <v>0</v>
      </c>
      <c r="CK227" s="22">
        <v>0</v>
      </c>
      <c r="CL227" s="22">
        <v>0</v>
      </c>
      <c r="CM227" s="22">
        <v>0</v>
      </c>
      <c r="CN227" s="22">
        <v>0</v>
      </c>
      <c r="CO227" s="22">
        <v>0</v>
      </c>
      <c r="CP227" s="22">
        <v>10</v>
      </c>
      <c r="CQ227" s="22">
        <v>0</v>
      </c>
    </row>
    <row r="228" spans="1:95" s="22" customFormat="1" ht="31.5" x14ac:dyDescent="0.25">
      <c r="A228" s="31" t="s">
        <v>178</v>
      </c>
      <c r="B228" s="20" t="s">
        <v>156</v>
      </c>
      <c r="C228" s="21" t="str">
        <f>"25,0"</f>
        <v>25,0</v>
      </c>
      <c r="D228" s="21">
        <v>1.98</v>
      </c>
      <c r="E228" s="21">
        <v>0</v>
      </c>
      <c r="F228" s="21">
        <v>0.25</v>
      </c>
      <c r="G228" s="21">
        <v>0</v>
      </c>
      <c r="H228" s="21">
        <v>12.9</v>
      </c>
      <c r="I228" s="21">
        <v>61.374999999999993</v>
      </c>
      <c r="J228" s="21">
        <v>0.05</v>
      </c>
      <c r="K228" s="21">
        <v>0</v>
      </c>
      <c r="L228" s="21">
        <v>0.05</v>
      </c>
      <c r="M228" s="21">
        <v>0</v>
      </c>
      <c r="N228" s="21">
        <v>0.53</v>
      </c>
      <c r="O228" s="21">
        <v>11.55</v>
      </c>
      <c r="P228" s="21">
        <v>0.83</v>
      </c>
      <c r="Q228" s="21">
        <v>0</v>
      </c>
      <c r="R228" s="21">
        <v>0</v>
      </c>
      <c r="S228" s="21">
        <v>0.08</v>
      </c>
      <c r="T228" s="21">
        <v>0.38</v>
      </c>
      <c r="U228" s="21">
        <v>0</v>
      </c>
      <c r="V228" s="21">
        <v>33.25</v>
      </c>
      <c r="W228" s="21">
        <v>5.75</v>
      </c>
      <c r="X228" s="21">
        <v>8.25</v>
      </c>
      <c r="Y228" s="21">
        <v>21.75</v>
      </c>
      <c r="Z228" s="21">
        <v>0.5</v>
      </c>
      <c r="AA228" s="21">
        <v>0</v>
      </c>
      <c r="AB228" s="21">
        <v>0</v>
      </c>
      <c r="AC228" s="21">
        <v>0</v>
      </c>
      <c r="AD228" s="21">
        <v>0.33</v>
      </c>
      <c r="AE228" s="21">
        <v>0.04</v>
      </c>
      <c r="AF228" s="21">
        <v>0.02</v>
      </c>
      <c r="AG228" s="21">
        <v>0.4</v>
      </c>
      <c r="AH228" s="21">
        <v>0.78</v>
      </c>
      <c r="AI228" s="21">
        <v>0</v>
      </c>
      <c r="AJ228" s="22">
        <v>0</v>
      </c>
      <c r="AK228" s="22">
        <v>0</v>
      </c>
      <c r="AL228" s="22">
        <v>0</v>
      </c>
      <c r="AM228" s="22">
        <v>0</v>
      </c>
      <c r="AN228" s="22">
        <v>0</v>
      </c>
      <c r="AO228" s="22">
        <v>0</v>
      </c>
      <c r="AP228" s="22">
        <v>0</v>
      </c>
      <c r="AQ228" s="22">
        <v>0</v>
      </c>
      <c r="AR228" s="22">
        <v>0</v>
      </c>
      <c r="AS228" s="22">
        <v>0</v>
      </c>
      <c r="AT228" s="22">
        <v>0</v>
      </c>
      <c r="AU228" s="22">
        <v>0</v>
      </c>
      <c r="AV228" s="22">
        <v>0</v>
      </c>
      <c r="AW228" s="22">
        <v>0</v>
      </c>
      <c r="AX228" s="22">
        <v>0</v>
      </c>
      <c r="AY228" s="22">
        <v>0</v>
      </c>
      <c r="AZ228" s="22">
        <v>0</v>
      </c>
      <c r="BA228" s="22">
        <v>0</v>
      </c>
      <c r="BB228" s="22">
        <v>0</v>
      </c>
      <c r="BC228" s="22">
        <v>0</v>
      </c>
      <c r="BD228" s="22">
        <v>0</v>
      </c>
      <c r="BE228" s="22">
        <v>0</v>
      </c>
      <c r="BF228" s="22">
        <v>0</v>
      </c>
      <c r="BG228" s="22">
        <v>0</v>
      </c>
      <c r="BH228" s="22">
        <v>0</v>
      </c>
      <c r="BI228" s="22">
        <v>0</v>
      </c>
      <c r="BJ228" s="22">
        <v>0</v>
      </c>
      <c r="BK228" s="22">
        <v>0</v>
      </c>
      <c r="BL228" s="22">
        <v>0</v>
      </c>
      <c r="BM228" s="22">
        <v>0</v>
      </c>
      <c r="BN228" s="22">
        <v>0</v>
      </c>
      <c r="BO228" s="22">
        <v>0</v>
      </c>
      <c r="BP228" s="22">
        <v>0</v>
      </c>
      <c r="BQ228" s="22">
        <v>0</v>
      </c>
      <c r="BR228" s="22">
        <v>0</v>
      </c>
      <c r="BS228" s="22">
        <v>0</v>
      </c>
      <c r="BT228" s="22">
        <v>0</v>
      </c>
      <c r="BU228" s="22">
        <v>0</v>
      </c>
      <c r="BV228" s="22">
        <v>0</v>
      </c>
      <c r="BW228" s="22">
        <v>0</v>
      </c>
      <c r="BX228" s="22">
        <v>0</v>
      </c>
      <c r="BY228" s="22">
        <v>0</v>
      </c>
      <c r="BZ228" s="22">
        <v>0</v>
      </c>
      <c r="CA228" s="22">
        <v>0</v>
      </c>
      <c r="CB228" s="22">
        <v>9.43</v>
      </c>
      <c r="CC228" s="23"/>
      <c r="CD228" s="23"/>
      <c r="CE228" s="22">
        <v>0</v>
      </c>
      <c r="CG228" s="22">
        <v>0</v>
      </c>
      <c r="CH228" s="22">
        <v>0</v>
      </c>
      <c r="CI228" s="22">
        <v>0</v>
      </c>
      <c r="CJ228" s="22">
        <v>0</v>
      </c>
      <c r="CK228" s="22">
        <v>0</v>
      </c>
      <c r="CL228" s="22">
        <v>0</v>
      </c>
      <c r="CM228" s="22">
        <v>0</v>
      </c>
      <c r="CN228" s="22">
        <v>0</v>
      </c>
      <c r="CO228" s="22">
        <v>0</v>
      </c>
      <c r="CP228" s="22">
        <v>0</v>
      </c>
      <c r="CQ228" s="22">
        <v>0</v>
      </c>
    </row>
    <row r="229" spans="1:95" s="15" customFormat="1" x14ac:dyDescent="0.25">
      <c r="A229" s="32" t="s">
        <v>179</v>
      </c>
      <c r="B229" s="17" t="s">
        <v>113</v>
      </c>
      <c r="C229" s="18" t="str">
        <f>"25,0"</f>
        <v>25,0</v>
      </c>
      <c r="D229" s="18">
        <v>1.65</v>
      </c>
      <c r="E229" s="18">
        <v>0</v>
      </c>
      <c r="F229" s="18">
        <v>0.3</v>
      </c>
      <c r="G229" s="18">
        <v>0</v>
      </c>
      <c r="H229" s="18">
        <v>10.43</v>
      </c>
      <c r="I229" s="18">
        <v>48.344999999999999</v>
      </c>
      <c r="J229" s="18">
        <v>0.05</v>
      </c>
      <c r="K229" s="18">
        <v>0</v>
      </c>
      <c r="L229" s="18">
        <v>0.05</v>
      </c>
      <c r="M229" s="18">
        <v>0</v>
      </c>
      <c r="N229" s="18">
        <v>0.3</v>
      </c>
      <c r="O229" s="18">
        <v>8.0500000000000007</v>
      </c>
      <c r="P229" s="18">
        <v>2.08</v>
      </c>
      <c r="Q229" s="18">
        <v>0</v>
      </c>
      <c r="R229" s="18">
        <v>0</v>
      </c>
      <c r="S229" s="18">
        <v>0.25</v>
      </c>
      <c r="T229" s="18">
        <v>0.63</v>
      </c>
      <c r="U229" s="18">
        <v>0</v>
      </c>
      <c r="V229" s="18">
        <v>61.25</v>
      </c>
      <c r="W229" s="18">
        <v>8.75</v>
      </c>
      <c r="X229" s="18">
        <v>11.75</v>
      </c>
      <c r="Y229" s="18">
        <v>39.5</v>
      </c>
      <c r="Z229" s="18">
        <v>0.98</v>
      </c>
      <c r="AA229" s="18">
        <v>0</v>
      </c>
      <c r="AB229" s="18">
        <v>1.25</v>
      </c>
      <c r="AC229" s="18">
        <v>0.25</v>
      </c>
      <c r="AD229" s="18">
        <v>0.35</v>
      </c>
      <c r="AE229" s="18">
        <v>0.05</v>
      </c>
      <c r="AF229" s="18">
        <v>0.02</v>
      </c>
      <c r="AG229" s="18">
        <v>0.18</v>
      </c>
      <c r="AH229" s="18">
        <v>0.5</v>
      </c>
      <c r="AI229" s="18">
        <v>0</v>
      </c>
      <c r="AJ229" s="15">
        <v>0</v>
      </c>
      <c r="AK229" s="15">
        <v>80.5</v>
      </c>
      <c r="AL229" s="15">
        <v>62</v>
      </c>
      <c r="AM229" s="15">
        <v>106.75</v>
      </c>
      <c r="AN229" s="15">
        <v>55.75</v>
      </c>
      <c r="AO229" s="15">
        <v>23.25</v>
      </c>
      <c r="AP229" s="15">
        <v>49.5</v>
      </c>
      <c r="AQ229" s="15">
        <v>20</v>
      </c>
      <c r="AR229" s="15">
        <v>92.75</v>
      </c>
      <c r="AS229" s="15">
        <v>74.25</v>
      </c>
      <c r="AT229" s="15">
        <v>72.75</v>
      </c>
      <c r="AU229" s="15">
        <v>116</v>
      </c>
      <c r="AV229" s="15">
        <v>31</v>
      </c>
      <c r="AW229" s="15">
        <v>77.5</v>
      </c>
      <c r="AX229" s="15">
        <v>382.25</v>
      </c>
      <c r="AY229" s="15">
        <v>0</v>
      </c>
      <c r="AZ229" s="15">
        <v>131.5</v>
      </c>
      <c r="BA229" s="15">
        <v>72.75</v>
      </c>
      <c r="BB229" s="15">
        <v>45</v>
      </c>
      <c r="BC229" s="15">
        <v>32.5</v>
      </c>
      <c r="BD229" s="15">
        <v>0</v>
      </c>
      <c r="BE229" s="15">
        <v>0</v>
      </c>
      <c r="BF229" s="15">
        <v>0</v>
      </c>
      <c r="BG229" s="15">
        <v>0</v>
      </c>
      <c r="BH229" s="15">
        <v>0</v>
      </c>
      <c r="BI229" s="15">
        <v>0</v>
      </c>
      <c r="BJ229" s="15">
        <v>0</v>
      </c>
      <c r="BK229" s="15">
        <v>0.04</v>
      </c>
      <c r="BL229" s="15">
        <v>0</v>
      </c>
      <c r="BM229" s="15">
        <v>0</v>
      </c>
      <c r="BN229" s="15">
        <v>0.01</v>
      </c>
      <c r="BO229" s="15">
        <v>0</v>
      </c>
      <c r="BP229" s="15">
        <v>0</v>
      </c>
      <c r="BQ229" s="15">
        <v>0</v>
      </c>
      <c r="BR229" s="15">
        <v>0</v>
      </c>
      <c r="BS229" s="15">
        <v>0.03</v>
      </c>
      <c r="BT229" s="15">
        <v>0</v>
      </c>
      <c r="BU229" s="15">
        <v>0</v>
      </c>
      <c r="BV229" s="15">
        <v>0.12</v>
      </c>
      <c r="BW229" s="15">
        <v>0.02</v>
      </c>
      <c r="BX229" s="15">
        <v>0</v>
      </c>
      <c r="BY229" s="15">
        <v>0</v>
      </c>
      <c r="BZ229" s="15">
        <v>0</v>
      </c>
      <c r="CA229" s="15">
        <v>0</v>
      </c>
      <c r="CB229" s="15">
        <v>11.75</v>
      </c>
      <c r="CC229" s="19"/>
      <c r="CD229" s="19"/>
      <c r="CE229" s="15">
        <v>0.21</v>
      </c>
      <c r="CG229" s="15">
        <v>0</v>
      </c>
      <c r="CH229" s="15">
        <v>0</v>
      </c>
      <c r="CI229" s="15">
        <v>0</v>
      </c>
      <c r="CJ229" s="15">
        <v>0</v>
      </c>
      <c r="CK229" s="15">
        <v>0</v>
      </c>
      <c r="CL229" s="15">
        <v>0</v>
      </c>
      <c r="CM229" s="15">
        <v>0</v>
      </c>
      <c r="CN229" s="15">
        <v>0</v>
      </c>
      <c r="CO229" s="15">
        <v>0</v>
      </c>
      <c r="CP229" s="15">
        <v>0</v>
      </c>
      <c r="CQ229" s="15">
        <v>0</v>
      </c>
    </row>
    <row r="230" spans="1:95" s="26" customFormat="1" x14ac:dyDescent="0.25">
      <c r="A230" s="33"/>
      <c r="B230" s="24" t="s">
        <v>114</v>
      </c>
      <c r="C230" s="25"/>
      <c r="D230" s="25">
        <v>19.25</v>
      </c>
      <c r="E230" s="25">
        <v>6.37</v>
      </c>
      <c r="F230" s="25">
        <v>19.86</v>
      </c>
      <c r="G230" s="25">
        <v>0.01</v>
      </c>
      <c r="H230" s="25">
        <v>88.63</v>
      </c>
      <c r="I230" s="25">
        <v>594.74</v>
      </c>
      <c r="J230" s="25">
        <v>8.5299999999999994</v>
      </c>
      <c r="K230" s="25">
        <v>3.53</v>
      </c>
      <c r="L230" s="25">
        <v>8.5299999999999994</v>
      </c>
      <c r="M230" s="25">
        <v>0</v>
      </c>
      <c r="N230" s="25">
        <v>21.12</v>
      </c>
      <c r="O230" s="25">
        <v>59.29</v>
      </c>
      <c r="P230" s="25">
        <v>8.2200000000000006</v>
      </c>
      <c r="Q230" s="25">
        <v>0</v>
      </c>
      <c r="R230" s="25">
        <v>0</v>
      </c>
      <c r="S230" s="25">
        <v>1.1100000000000001</v>
      </c>
      <c r="T230" s="25">
        <v>4.71</v>
      </c>
      <c r="U230" s="25">
        <v>460.95</v>
      </c>
      <c r="V230" s="25">
        <v>753.64</v>
      </c>
      <c r="W230" s="25">
        <v>114.09</v>
      </c>
      <c r="X230" s="25">
        <v>71.03</v>
      </c>
      <c r="Y230" s="25">
        <v>243.27</v>
      </c>
      <c r="Z230" s="25">
        <v>4.28</v>
      </c>
      <c r="AA230" s="25">
        <v>64.02</v>
      </c>
      <c r="AB230" s="25">
        <v>925.5</v>
      </c>
      <c r="AC230" s="25">
        <v>259.72000000000003</v>
      </c>
      <c r="AD230" s="25">
        <v>4.13</v>
      </c>
      <c r="AE230" s="25">
        <v>0.23</v>
      </c>
      <c r="AF230" s="25">
        <v>0.19</v>
      </c>
      <c r="AG230" s="25">
        <v>2.92</v>
      </c>
      <c r="AH230" s="25">
        <v>4.5199999999999996</v>
      </c>
      <c r="AI230" s="25">
        <v>12.17</v>
      </c>
      <c r="AJ230" s="26">
        <v>0</v>
      </c>
      <c r="AK230" s="26">
        <v>390.08</v>
      </c>
      <c r="AL230" s="26">
        <v>355.3</v>
      </c>
      <c r="AM230" s="26">
        <v>606.71</v>
      </c>
      <c r="AN230" s="26">
        <v>288.56</v>
      </c>
      <c r="AO230" s="26">
        <v>127.43</v>
      </c>
      <c r="AP230" s="26">
        <v>275.66000000000003</v>
      </c>
      <c r="AQ230" s="26">
        <v>91.68</v>
      </c>
      <c r="AR230" s="26">
        <v>414.08</v>
      </c>
      <c r="AS230" s="26">
        <v>316.55</v>
      </c>
      <c r="AT230" s="26">
        <v>400.62</v>
      </c>
      <c r="AU230" s="26">
        <v>606.82000000000005</v>
      </c>
      <c r="AV230" s="26">
        <v>159.69999999999999</v>
      </c>
      <c r="AW230" s="26">
        <v>312.86</v>
      </c>
      <c r="AX230" s="26">
        <v>2318.6799999999998</v>
      </c>
      <c r="AY230" s="26">
        <v>0</v>
      </c>
      <c r="AZ230" s="26">
        <v>691.9</v>
      </c>
      <c r="BA230" s="26">
        <v>405.04</v>
      </c>
      <c r="BB230" s="26">
        <v>236.55</v>
      </c>
      <c r="BC230" s="26">
        <v>156.58000000000001</v>
      </c>
      <c r="BD230" s="26">
        <v>0.39</v>
      </c>
      <c r="BE230" s="26">
        <v>0.09</v>
      </c>
      <c r="BF230" s="26">
        <v>0.08</v>
      </c>
      <c r="BG230" s="26">
        <v>0.2</v>
      </c>
      <c r="BH230" s="26">
        <v>0.26</v>
      </c>
      <c r="BI230" s="26">
        <v>0.83</v>
      </c>
      <c r="BJ230" s="26">
        <v>0</v>
      </c>
      <c r="BK230" s="26">
        <v>3.03</v>
      </c>
      <c r="BL230" s="26">
        <v>0</v>
      </c>
      <c r="BM230" s="26">
        <v>1</v>
      </c>
      <c r="BN230" s="26">
        <v>0.02</v>
      </c>
      <c r="BO230" s="26">
        <v>0.03</v>
      </c>
      <c r="BP230" s="26">
        <v>0</v>
      </c>
      <c r="BQ230" s="26">
        <v>0</v>
      </c>
      <c r="BR230" s="26">
        <v>0.31</v>
      </c>
      <c r="BS230" s="26">
        <v>3.59</v>
      </c>
      <c r="BT230" s="26">
        <v>0</v>
      </c>
      <c r="BU230" s="26">
        <v>0</v>
      </c>
      <c r="BV230" s="26">
        <v>3.25</v>
      </c>
      <c r="BW230" s="26">
        <v>0.03</v>
      </c>
      <c r="BX230" s="26">
        <v>0</v>
      </c>
      <c r="BY230" s="26">
        <v>0</v>
      </c>
      <c r="BZ230" s="26">
        <v>0</v>
      </c>
      <c r="CA230" s="26">
        <v>0</v>
      </c>
      <c r="CB230" s="26">
        <v>595.75</v>
      </c>
      <c r="CC230" s="13"/>
      <c r="CD230" s="13">
        <f>$I$230/$I$231*100</f>
        <v>45.759790720935598</v>
      </c>
      <c r="CE230" s="26">
        <v>218.27</v>
      </c>
      <c r="CG230" s="26">
        <v>0</v>
      </c>
      <c r="CH230" s="26">
        <v>0</v>
      </c>
      <c r="CI230" s="26">
        <v>0</v>
      </c>
      <c r="CJ230" s="26">
        <v>0</v>
      </c>
      <c r="CK230" s="26">
        <v>0</v>
      </c>
      <c r="CL230" s="26">
        <v>0</v>
      </c>
      <c r="CM230" s="26">
        <v>0</v>
      </c>
      <c r="CN230" s="26">
        <v>0</v>
      </c>
      <c r="CO230" s="26">
        <v>0</v>
      </c>
      <c r="CP230" s="26">
        <v>10.45</v>
      </c>
      <c r="CQ230" s="26">
        <v>1.23</v>
      </c>
    </row>
    <row r="231" spans="1:95" s="26" customFormat="1" x14ac:dyDescent="0.25">
      <c r="A231" s="33"/>
      <c r="B231" s="24" t="s">
        <v>115</v>
      </c>
      <c r="C231" s="25"/>
      <c r="D231" s="25">
        <v>42.35</v>
      </c>
      <c r="E231" s="25">
        <v>32.51</v>
      </c>
      <c r="F231" s="25">
        <v>43.56</v>
      </c>
      <c r="G231" s="25">
        <v>3.53</v>
      </c>
      <c r="H231" s="25">
        <v>153.31</v>
      </c>
      <c r="I231" s="25">
        <v>1299.7</v>
      </c>
      <c r="J231" s="25">
        <v>22.38</v>
      </c>
      <c r="K231" s="25">
        <v>12.39</v>
      </c>
      <c r="L231" s="25">
        <v>15.31</v>
      </c>
      <c r="M231" s="25">
        <v>0</v>
      </c>
      <c r="N231" s="25">
        <v>40.020000000000003</v>
      </c>
      <c r="O231" s="25">
        <v>100.19</v>
      </c>
      <c r="P231" s="25">
        <v>13.1</v>
      </c>
      <c r="Q231" s="25">
        <v>0</v>
      </c>
      <c r="R231" s="25">
        <v>0</v>
      </c>
      <c r="S231" s="25">
        <v>2.61</v>
      </c>
      <c r="T231" s="25">
        <v>8.36</v>
      </c>
      <c r="U231" s="25">
        <v>896.25</v>
      </c>
      <c r="V231" s="25">
        <v>1322.76</v>
      </c>
      <c r="W231" s="25">
        <v>187.62</v>
      </c>
      <c r="X231" s="25">
        <v>140.16</v>
      </c>
      <c r="Y231" s="25">
        <v>566.44000000000005</v>
      </c>
      <c r="Z231" s="25">
        <v>7.78</v>
      </c>
      <c r="AA231" s="25">
        <v>176.9</v>
      </c>
      <c r="AB231" s="25">
        <v>1851.87</v>
      </c>
      <c r="AC231" s="25">
        <v>644.64</v>
      </c>
      <c r="AD231" s="25">
        <v>11.66</v>
      </c>
      <c r="AE231" s="25">
        <v>0.4</v>
      </c>
      <c r="AF231" s="25">
        <v>0.41</v>
      </c>
      <c r="AG231" s="25">
        <v>12.04</v>
      </c>
      <c r="AH231" s="25">
        <v>26.27</v>
      </c>
      <c r="AI231" s="25">
        <v>72.849999999999994</v>
      </c>
      <c r="AJ231" s="26">
        <v>0</v>
      </c>
      <c r="AK231" s="26">
        <v>597.30999999999995</v>
      </c>
      <c r="AL231" s="26">
        <v>518.19000000000005</v>
      </c>
      <c r="AM231" s="26">
        <v>880.06</v>
      </c>
      <c r="AN231" s="26">
        <v>433.4</v>
      </c>
      <c r="AO231" s="26">
        <v>205.48</v>
      </c>
      <c r="AP231" s="26">
        <v>389.26</v>
      </c>
      <c r="AQ231" s="26">
        <v>140.56</v>
      </c>
      <c r="AR231" s="26">
        <v>592.5</v>
      </c>
      <c r="AS231" s="26">
        <v>519.99</v>
      </c>
      <c r="AT231" s="26">
        <v>663.2</v>
      </c>
      <c r="AU231" s="26">
        <v>934.71</v>
      </c>
      <c r="AV231" s="26">
        <v>245.27</v>
      </c>
      <c r="AW231" s="26">
        <v>525.27</v>
      </c>
      <c r="AX231" s="26">
        <v>2904.37</v>
      </c>
      <c r="AY231" s="26">
        <v>0</v>
      </c>
      <c r="AZ231" s="26">
        <v>867.84</v>
      </c>
      <c r="BA231" s="26">
        <v>569.65</v>
      </c>
      <c r="BB231" s="26">
        <v>369.22</v>
      </c>
      <c r="BC231" s="26">
        <v>221.33</v>
      </c>
      <c r="BD231" s="26">
        <v>0.77</v>
      </c>
      <c r="BE231" s="26">
        <v>0.17</v>
      </c>
      <c r="BF231" s="26">
        <v>0.15</v>
      </c>
      <c r="BG231" s="26">
        <v>0.39</v>
      </c>
      <c r="BH231" s="26">
        <v>0.5</v>
      </c>
      <c r="BI231" s="26">
        <v>1.61</v>
      </c>
      <c r="BJ231" s="26">
        <v>0</v>
      </c>
      <c r="BK231" s="26">
        <v>6.21</v>
      </c>
      <c r="BL231" s="26">
        <v>0</v>
      </c>
      <c r="BM231" s="26">
        <v>2.2000000000000002</v>
      </c>
      <c r="BN231" s="26">
        <v>0.05</v>
      </c>
      <c r="BO231" s="26">
        <v>0.11</v>
      </c>
      <c r="BP231" s="26">
        <v>0</v>
      </c>
      <c r="BQ231" s="26">
        <v>0</v>
      </c>
      <c r="BR231" s="26">
        <v>0.6</v>
      </c>
      <c r="BS231" s="26">
        <v>8.5</v>
      </c>
      <c r="BT231" s="26">
        <v>0</v>
      </c>
      <c r="BU231" s="26">
        <v>0</v>
      </c>
      <c r="BV231" s="26">
        <v>10.55</v>
      </c>
      <c r="BW231" s="26">
        <v>0.04</v>
      </c>
      <c r="BX231" s="26">
        <v>0</v>
      </c>
      <c r="BY231" s="26">
        <v>0</v>
      </c>
      <c r="BZ231" s="26">
        <v>0</v>
      </c>
      <c r="CA231" s="26">
        <v>0</v>
      </c>
      <c r="CB231" s="26">
        <v>985.73</v>
      </c>
      <c r="CC231" s="13"/>
      <c r="CD231" s="13"/>
      <c r="CE231" s="26">
        <v>485.54</v>
      </c>
      <c r="CG231" s="26">
        <v>2</v>
      </c>
      <c r="CH231" s="26">
        <v>2</v>
      </c>
      <c r="CI231" s="26">
        <v>2</v>
      </c>
      <c r="CJ231" s="26">
        <v>200</v>
      </c>
      <c r="CK231" s="26">
        <v>82</v>
      </c>
      <c r="CL231" s="26">
        <v>141</v>
      </c>
      <c r="CM231" s="26">
        <v>46.8</v>
      </c>
      <c r="CN231" s="26">
        <v>46.8</v>
      </c>
      <c r="CO231" s="26">
        <v>46.8</v>
      </c>
      <c r="CP231" s="26">
        <v>19.45</v>
      </c>
      <c r="CQ231" s="26">
        <v>2.09</v>
      </c>
    </row>
    <row r="233" spans="1:95" s="26" customFormat="1" x14ac:dyDescent="0.25">
      <c r="A233" s="33"/>
      <c r="B233" s="24" t="s">
        <v>158</v>
      </c>
      <c r="C233" s="25"/>
      <c r="D233" s="25">
        <f>$D$28+$D$50+$D$72+$D$95+$D$118+$D$139+$D$162+$D$184+$D$208+$D$231</f>
        <v>414.73000000000008</v>
      </c>
      <c r="E233" s="25">
        <f>$E$28+$E$50+$E$72+$E$95+$E$118+$E$139+$E$162+$E$184+$E$208+$E$231</f>
        <v>210.85</v>
      </c>
      <c r="F233" s="25">
        <f>$F$28+$F$50+$F$72+$F$95+$F$118+$F$139+$F$162+$F$184+$F$208+$F$231</f>
        <v>437.22</v>
      </c>
      <c r="G233" s="25">
        <f>$G$28+$G$50+$G$72+$G$95+$G$118+$G$139+$G$162+$G$184+$G$208+$G$231</f>
        <v>33.800000000000004</v>
      </c>
      <c r="H233" s="25">
        <f>$H$28+$H$50+$H$72+$H$95+$H$118+$H$139+$H$162+$H$184+$H$208+$H$231</f>
        <v>1703.65</v>
      </c>
      <c r="I233" s="25">
        <f>$I$28+$I$50+$I$72+$I$95+$I$118+$I$139+$I$162+$I$184+$I$208+$I$231</f>
        <v>12221.260000000002</v>
      </c>
      <c r="J233" s="25">
        <f>$J$28+$J$50+$J$72+$J$95+$J$118+$J$139+$J$162+$J$184+$J$208+$J$231</f>
        <v>174.19</v>
      </c>
      <c r="K233" s="25">
        <f>$K$28+$K$50+$K$72+$K$95+$K$118+$K$139+$K$162+$K$184+$K$208+$K$231</f>
        <v>56.8</v>
      </c>
      <c r="L233" s="25">
        <f>$L$28+$L$50+$L$72+$L$95+$L$118+$L$139+$L$162+$L$184+$L$208+$L$231</f>
        <v>118.92999999999999</v>
      </c>
      <c r="M233" s="25">
        <f>$M$28+$M$50+$M$72+$M$95+$M$118+$M$139+$M$162+$M$184+$M$208+$M$231</f>
        <v>0</v>
      </c>
      <c r="N233" s="25">
        <f>$N$28+$N$50+$N$72+$N$95+$N$118+$N$139+$N$162+$N$184+$N$208+$N$231</f>
        <v>457.66</v>
      </c>
      <c r="O233" s="25">
        <f>$O$28+$O$50+$O$72+$O$95+$O$118+$O$139+$O$162+$O$184+$O$208+$O$231</f>
        <v>1063.75</v>
      </c>
      <c r="P233" s="25">
        <f>$P$28+$P$50+$P$72+$P$95+$P$118+$P$139+$P$162+$P$184+$P$208+$P$231</f>
        <v>149.1</v>
      </c>
      <c r="Q233" s="25">
        <f>$Q$28+$Q$50+$Q$72+$Q$95+$Q$118+$Q$139+$Q$162+$Q$184+$Q$208+$Q$231</f>
        <v>0</v>
      </c>
      <c r="R233" s="25">
        <f>$R$28+$R$50+$R$72+$R$95+$R$118+$R$139+$R$162+$R$184+$R$208+$R$231</f>
        <v>0</v>
      </c>
      <c r="S233" s="25">
        <f>$S$28+$S$50+$S$72+$S$95+$S$118+$S$139+$S$162+$S$184+$S$208+$S$231</f>
        <v>22.23</v>
      </c>
      <c r="T233" s="25">
        <f>$T$28+$T$50+$T$72+$T$95+$T$118+$T$139+$T$162+$T$184+$T$208+$T$231</f>
        <v>99.76</v>
      </c>
      <c r="U233" s="25">
        <f>$U$28+$U$50+$U$72+$U$95+$U$118+$U$139+$U$162+$U$184+$U$208+$U$231</f>
        <v>11756.22</v>
      </c>
      <c r="V233" s="25">
        <f>$V$28+$V$50+$V$72+$V$95+$V$118+$V$139+$V$162+$V$184+$V$208+$V$231</f>
        <v>17176.399999999998</v>
      </c>
      <c r="W233" s="25">
        <f>$W$28+$W$50+$W$72+$W$95+$W$118+$W$139+$W$162+$W$184+$W$208+$W$231</f>
        <v>2299.7799999999997</v>
      </c>
      <c r="X233" s="25">
        <f>$X$28+$X$50+$X$72+$X$95+$X$118+$X$139+$X$162+$X$184+$X$208+$X$231</f>
        <v>1995.5900000000001</v>
      </c>
      <c r="Y233" s="25">
        <f>$Y$28+$Y$50+$Y$72+$Y$95+$Y$118+$Y$139+$Y$162+$Y$184+$Y$208+$Y$231</f>
        <v>6169.0400000000009</v>
      </c>
      <c r="Z233" s="25">
        <f>$Z$28+$Z$50+$Z$72+$Z$95+$Z$118+$Z$139+$Z$162+$Z$184+$Z$208+$Z$231</f>
        <v>104.94</v>
      </c>
      <c r="AA233" s="25">
        <f>$AA$28+$AA$50+$AA$72+$AA$95+$AA$118+$AA$139+$AA$162+$AA$184+$AA$208+$AA$231</f>
        <v>1607.77</v>
      </c>
      <c r="AB233" s="25">
        <f>$AB$28+$AB$50+$AB$72+$AB$95+$AB$118+$AB$139+$AB$162+$AB$184+$AB$208+$AB$231</f>
        <v>26391.469999999994</v>
      </c>
      <c r="AC233" s="25">
        <f>$AC$28+$AC$50+$AC$72+$AC$95+$AC$118+$AC$139+$AC$162+$AC$184+$AC$208+$AC$231</f>
        <v>6348.56</v>
      </c>
      <c r="AD233" s="25">
        <f>$AD$28+$AD$50+$AD$72+$AD$95+$AD$118+$AD$139+$AD$162+$AD$184+$AD$208+$AD$231</f>
        <v>69.78</v>
      </c>
      <c r="AE233" s="25">
        <f>$AE$28+$AE$50+$AE$72+$AE$95+$AE$118+$AE$139+$AE$162+$AE$184+$AE$208+$AE$231</f>
        <v>6.07</v>
      </c>
      <c r="AF233" s="25">
        <f>$AF$28+$AF$50+$AF$72+$AF$95+$AF$118+$AF$139+$AF$162+$AF$184+$AF$208+$AF$231</f>
        <v>5.5500000000000007</v>
      </c>
      <c r="AG233" s="25">
        <f>$AG$28+$AG$50+$AG$72+$AG$95+$AG$118+$AG$139+$AG$162+$AG$184+$AG$208+$AG$231</f>
        <v>99.860000000000014</v>
      </c>
      <c r="AH233" s="25">
        <f>$AH$28+$AH$50+$AH$72+$AH$95+$AH$118+$AH$139+$AH$162+$AH$184+$AH$208+$AH$231</f>
        <v>186.81</v>
      </c>
      <c r="AI233" s="25">
        <f>$AI$28+$AI$50+$AI$72+$AI$95+$AI$118+$AI$139+$AI$162+$AI$184+$AI$208+$AI$231</f>
        <v>318.22000000000003</v>
      </c>
      <c r="AJ233" s="26">
        <f>$AJ$28+$AJ$50+$AJ$72+$AJ$95+$AJ$118+$AJ$139+$AJ$162+$AJ$184+$AJ$208+$AJ$231</f>
        <v>0.8</v>
      </c>
      <c r="AK233" s="26">
        <f>$AK$28+$AK$50+$AK$72+$AK$95+$AK$118+$AK$139+$AK$162+$AK$184+$AK$208+$AK$231</f>
        <v>9060.57</v>
      </c>
      <c r="AL233" s="26">
        <f>$AL$28+$AL$50+$AL$72+$AL$95+$AL$118+$AL$139+$AL$162+$AL$184+$AL$208+$AL$231</f>
        <v>7572.52</v>
      </c>
      <c r="AM233" s="26">
        <f>$AM$28+$AM$50+$AM$72+$AM$95+$AM$118+$AM$139+$AM$162+$AM$184+$AM$208+$AM$231</f>
        <v>13377.5</v>
      </c>
      <c r="AN233" s="26">
        <f>$AN$28+$AN$50+$AN$72+$AN$95+$AN$118+$AN$139+$AN$162+$AN$184+$AN$208+$AN$231</f>
        <v>9727.6899999999987</v>
      </c>
      <c r="AO233" s="26">
        <f>$AO$28+$AO$50+$AO$72+$AO$95+$AO$118+$AO$139+$AO$162+$AO$184+$AO$208+$AO$231</f>
        <v>3718.64</v>
      </c>
      <c r="AP233" s="26">
        <f>$AP$28+$AP$50+$AP$72+$AP$95+$AP$118+$AP$139+$AP$162+$AP$184+$AP$208+$AP$231</f>
        <v>6567.7700000000013</v>
      </c>
      <c r="AQ233" s="26">
        <f>$AQ$28+$AQ$50+$AQ$72+$AQ$95+$AQ$118+$AQ$139+$AQ$162+$AQ$184+$AQ$208+$AQ$231</f>
        <v>2499.33</v>
      </c>
      <c r="AR233" s="26">
        <f>$AR$28+$AR$50+$AR$72+$AR$95+$AR$118+$AR$139+$AR$162+$AR$184+$AR$208+$AR$231</f>
        <v>8543.58</v>
      </c>
      <c r="AS233" s="26">
        <f>$AS$28+$AS$50+$AS$72+$AS$95+$AS$118+$AS$139+$AS$162+$AS$184+$AS$208+$AS$231</f>
        <v>8864.6299999999992</v>
      </c>
      <c r="AT233" s="26">
        <f>$AT$28+$AT$50+$AT$72+$AT$95+$AT$118+$AT$139+$AT$162+$AT$184+$AT$208+$AT$231</f>
        <v>11768.770000000002</v>
      </c>
      <c r="AU233" s="26">
        <f>$AU$28+$AU$50+$AU$72+$AU$95+$AU$118+$AU$139+$AU$162+$AU$184+$AU$208+$AU$231</f>
        <v>15309.310000000001</v>
      </c>
      <c r="AV233" s="26">
        <f>$AV$28+$AV$50+$AV$72+$AV$95+$AV$118+$AV$139+$AV$162+$AV$184+$AV$208+$AV$231</f>
        <v>4649.1399999999994</v>
      </c>
      <c r="AW233" s="26">
        <f>$AW$28+$AW$50+$AW$72+$AW$95+$AW$118+$AW$139+$AW$162+$AW$184+$AW$208+$AW$231</f>
        <v>8093.6100000000006</v>
      </c>
      <c r="AX233" s="26">
        <f>$AX$28+$AX$50+$AX$72+$AX$95+$AX$118+$AX$139+$AX$162+$AX$184+$AX$208+$AX$231</f>
        <v>36159.4</v>
      </c>
      <c r="AY233" s="26">
        <f>$AY$28+$AY$50+$AY$72+$AY$95+$AY$118+$AY$139+$AY$162+$AY$184+$AY$208+$AY$231</f>
        <v>648.01</v>
      </c>
      <c r="AZ233" s="26">
        <f>$AZ$28+$AZ$50+$AZ$72+$AZ$95+$AZ$118+$AZ$139+$AZ$162+$AZ$184+$AZ$208+$AZ$231</f>
        <v>10133.040000000001</v>
      </c>
      <c r="BA233" s="26">
        <f>$BA$28+$BA$50+$BA$72+$BA$95+$BA$118+$BA$139+$BA$162+$BA$184+$BA$208+$BA$231</f>
        <v>8367.59</v>
      </c>
      <c r="BB233" s="26">
        <f>$BB$28+$BB$50+$BB$72+$BB$95+$BB$118+$BB$139+$BB$162+$BB$184+$BB$208+$BB$231</f>
        <v>6237.0999999999995</v>
      </c>
      <c r="BC233" s="26">
        <f>$BC$28+$BC$50+$BC$72+$BC$95+$BC$118+$BC$139+$BC$162+$BC$184+$BC$208+$BC$231</f>
        <v>3226.6499999999996</v>
      </c>
      <c r="BD233" s="26">
        <f>$BD$28+$BD$50+$BD$72+$BD$95+$BD$118+$BD$139+$BD$162+$BD$184+$BD$208+$BD$231</f>
        <v>6.0600000000000005</v>
      </c>
      <c r="BE233" s="26">
        <f>$BE$28+$BE$50+$BE$72+$BE$95+$BE$118+$BE$139+$BE$162+$BE$184+$BE$208+$BE$231</f>
        <v>1.43</v>
      </c>
      <c r="BF233" s="26">
        <f>$BF$28+$BF$50+$BF$72+$BF$95+$BF$118+$BF$139+$BF$162+$BF$184+$BF$208+$BF$231</f>
        <v>1.3499999999999999</v>
      </c>
      <c r="BG233" s="26">
        <f>$BG$28+$BG$50+$BG$72+$BG$95+$BG$118+$BG$139+$BG$162+$BG$184+$BG$208+$BG$231</f>
        <v>3.5</v>
      </c>
      <c r="BH233" s="26">
        <f>$BH$28+$BH$50+$BH$72+$BH$95+$BH$118+$BH$139+$BH$162+$BH$184+$BH$208+$BH$231</f>
        <v>4.4499999999999993</v>
      </c>
      <c r="BI233" s="26">
        <f>$BI$28+$BI$50+$BI$72+$BI$95+$BI$118+$BI$139+$BI$162+$BI$184+$BI$208+$BI$231</f>
        <v>14.280000000000001</v>
      </c>
      <c r="BJ233" s="26">
        <f>$BJ$28+$BJ$50+$BJ$72+$BJ$95+$BJ$118+$BJ$139+$BJ$162+$BJ$184+$BJ$208+$BJ$231</f>
        <v>0.18000000000000002</v>
      </c>
      <c r="BK233" s="26">
        <f>$BK$28+$BK$50+$BK$72+$BK$95+$BK$118+$BK$139+$BK$162+$BK$184+$BK$208+$BK$231</f>
        <v>50.45</v>
      </c>
      <c r="BL233" s="26">
        <f>$BL$28+$BL$50+$BL$72+$BL$95+$BL$118+$BL$139+$BL$162+$BL$184+$BL$208+$BL$231</f>
        <v>0.06</v>
      </c>
      <c r="BM233" s="26">
        <f>$BM$28+$BM$50+$BM$72+$BM$95+$BM$118+$BM$139+$BM$162+$BM$184+$BM$208+$BM$231</f>
        <v>16.28</v>
      </c>
      <c r="BN233" s="26">
        <f>$BN$28+$BN$50+$BN$72+$BN$95+$BN$118+$BN$139+$BN$162+$BN$184+$BN$208+$BN$231</f>
        <v>0.4</v>
      </c>
      <c r="BO233" s="26">
        <f>$BO$28+$BO$50+$BO$72+$BO$95+$BO$118+$BO$139+$BO$162+$BO$184+$BO$208+$BO$231</f>
        <v>0.5</v>
      </c>
      <c r="BP233" s="26">
        <f>$BP$28+$BP$50+$BP$72+$BP$95+$BP$118+$BP$139+$BP$162+$BP$184+$BP$208+$BP$231</f>
        <v>0</v>
      </c>
      <c r="BQ233" s="26">
        <f>$BQ$28+$BQ$50+$BQ$72+$BQ$95+$BQ$118+$BQ$139+$BQ$162+$BQ$184+$BQ$208+$BQ$231</f>
        <v>0.39</v>
      </c>
      <c r="BR233" s="26">
        <f>$BR$28+$BR$50+$BR$72+$BR$95+$BR$118+$BR$139+$BR$162+$BR$184+$BR$208+$BR$231</f>
        <v>5.0599999999999996</v>
      </c>
      <c r="BS233" s="26">
        <f>$BS$28+$BS$50+$BS$72+$BS$95+$BS$118+$BS$139+$BS$162+$BS$184+$BS$208+$BS$231</f>
        <v>62.100000000000009</v>
      </c>
      <c r="BT233" s="26">
        <f>$BT$28+$BT$50+$BT$72+$BT$95+$BT$118+$BT$139+$BT$162+$BT$184+$BT$208+$BT$231</f>
        <v>7.0000000000000007E-2</v>
      </c>
      <c r="BU233" s="26">
        <f>$BU$28+$BU$50+$BU$72+$BU$95+$BU$118+$BU$139+$BU$162+$BU$184+$BU$208+$BU$231</f>
        <v>0</v>
      </c>
      <c r="BV233" s="26">
        <f>$BV$28+$BV$50+$BV$72+$BV$95+$BV$118+$BV$139+$BV$162+$BV$184+$BV$208+$BV$231</f>
        <v>53.47</v>
      </c>
      <c r="BW233" s="26">
        <f>$BW$28+$BW$50+$BW$72+$BW$95+$BW$118+$BW$139+$BW$162+$BW$184+$BW$208+$BW$231</f>
        <v>0.73000000000000009</v>
      </c>
      <c r="BX233" s="26">
        <f>$BX$28+$BX$50+$BX$72+$BX$95+$BX$118+$BX$139+$BX$162+$BX$184+$BX$208+$BX$231</f>
        <v>0.08</v>
      </c>
      <c r="BY233" s="26">
        <f>$BY$28+$BY$50+$BY$72+$BY$95+$BY$118+$BY$139+$BY$162+$BY$184+$BY$208+$BY$231</f>
        <v>0</v>
      </c>
      <c r="BZ233" s="26">
        <f>$BZ$28+$BZ$50+$BZ$72+$BZ$95+$BZ$118+$BZ$139+$BZ$162+$BZ$184+$BZ$208+$BZ$231</f>
        <v>0</v>
      </c>
      <c r="CA233" s="26">
        <f>$CA$28+$CA$50+$CA$72+$CA$95+$CA$118+$CA$139+$CA$162+$CA$184+$CA$208+$CA$231</f>
        <v>0</v>
      </c>
      <c r="CB233" s="26">
        <f>$CB$28+$CB$50+$CB$72+$CB$95+$CB$118+$CB$139+$CB$162+$CB$184+$CB$208+$CB$231</f>
        <v>10504.660000000002</v>
      </c>
      <c r="CC233" s="13"/>
      <c r="CD233" s="13"/>
      <c r="CE233" s="26">
        <f>$CE$28+$CE$50+$CE$72+$CE$95+$CE$118+$CE$139+$CE$162+$CE$184+$CE$208+$CE$231</f>
        <v>6006.34</v>
      </c>
      <c r="CG233" s="26">
        <f>$CG$28+$CG$50+$CG$72+$CG$95+$CG$118+$CG$139+$CG$162+$CG$184+$CG$208+$CG$231</f>
        <v>25</v>
      </c>
      <c r="CH233" s="26">
        <f>$CH$28+$CH$50+$CH$72+$CH$95+$CH$118+$CH$139+$CH$162+$CH$184+$CH$208+$CH$231</f>
        <v>25</v>
      </c>
      <c r="CI233" s="26">
        <f>$CI$28+$CI$50+$CI$72+$CI$95+$CI$118+$CI$139+$CI$162+$CI$184+$CI$208+$CI$231</f>
        <v>25</v>
      </c>
      <c r="CJ233" s="26">
        <f>$CJ$28+$CJ$50+$CJ$72+$CJ$95+$CJ$118+$CJ$139+$CJ$162+$CJ$184+$CJ$208+$CJ$231</f>
        <v>4740</v>
      </c>
      <c r="CK233" s="26">
        <f>$CK$28+$CK$50+$CK$72+$CK$95+$CK$118+$CK$139+$CK$162+$CK$184+$CK$208+$CK$231</f>
        <v>2898</v>
      </c>
      <c r="CL233" s="26">
        <f>$CL$28+$CL$50+$CL$72+$CL$95+$CL$118+$CL$139+$CL$162+$CL$184+$CL$208+$CL$231</f>
        <v>3819</v>
      </c>
      <c r="CM233" s="26">
        <f>$CM$28+$CM$50+$CM$72+$CM$95+$CM$118+$CM$139+$CM$162+$CM$184+$CM$208+$CM$231</f>
        <v>190.39999999999998</v>
      </c>
      <c r="CN233" s="26">
        <f>$CN$28+$CN$50+$CN$72+$CN$95+$CN$118+$CN$139+$CN$162+$CN$184+$CN$208+$CN$231</f>
        <v>190.39999999999998</v>
      </c>
      <c r="CO233" s="26">
        <f>$CO$28+$CO$50+$CO$72+$CO$95+$CO$118+$CO$139+$CO$162+$CO$184+$CO$208+$CO$231</f>
        <v>190.39999999999998</v>
      </c>
      <c r="CP233" s="26">
        <f>$CP$28+$CP$50+$CP$72+$CP$95+$CP$118+$CP$139+$CP$162+$CP$184+$CP$208+$CP$231</f>
        <v>218.8</v>
      </c>
      <c r="CQ233" s="26">
        <f>$CQ$28+$CQ$50+$CQ$72+$CQ$95+$CQ$118+$CQ$139+$CQ$162+$CQ$184+$CQ$208+$CQ$231</f>
        <v>26.88</v>
      </c>
    </row>
    <row r="236" spans="1:95" s="26" customFormat="1" x14ac:dyDescent="0.25">
      <c r="A236" s="33"/>
      <c r="B236" s="24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CC236" s="13"/>
      <c r="CD236" s="13"/>
    </row>
  </sheetData>
  <mergeCells count="245">
    <mergeCell ref="CO213:CO214"/>
    <mergeCell ref="CP213:CP214"/>
    <mergeCell ref="CQ213:CQ214"/>
    <mergeCell ref="CI213:CI214"/>
    <mergeCell ref="CJ213:CJ214"/>
    <mergeCell ref="CK213:CK214"/>
    <mergeCell ref="CL213:CL214"/>
    <mergeCell ref="CM213:CM214"/>
    <mergeCell ref="CN213:CN214"/>
    <mergeCell ref="CC213:CC214"/>
    <mergeCell ref="CD213:CD214"/>
    <mergeCell ref="CE213:CE214"/>
    <mergeCell ref="CF213:CF214"/>
    <mergeCell ref="CG213:CG214"/>
    <mergeCell ref="CH213:CH214"/>
    <mergeCell ref="CQ189:CQ190"/>
    <mergeCell ref="A213:A214"/>
    <mergeCell ref="B213:B214"/>
    <mergeCell ref="C213:C214"/>
    <mergeCell ref="D213:E214"/>
    <mergeCell ref="F213:G214"/>
    <mergeCell ref="H213:H214"/>
    <mergeCell ref="I213:I214"/>
    <mergeCell ref="W213:Z213"/>
    <mergeCell ref="AI213:AI214"/>
    <mergeCell ref="CK189:CK190"/>
    <mergeCell ref="CL189:CL190"/>
    <mergeCell ref="CM189:CM190"/>
    <mergeCell ref="CN189:CN190"/>
    <mergeCell ref="CO189:CO190"/>
    <mergeCell ref="CP189:CP190"/>
    <mergeCell ref="CE189:CE190"/>
    <mergeCell ref="CF189:CF190"/>
    <mergeCell ref="CG189:CG190"/>
    <mergeCell ref="CH189:CH190"/>
    <mergeCell ref="CI189:CI190"/>
    <mergeCell ref="CJ189:CJ190"/>
    <mergeCell ref="H189:H190"/>
    <mergeCell ref="I189:I190"/>
    <mergeCell ref="W189:Z189"/>
    <mergeCell ref="AI189:AI190"/>
    <mergeCell ref="CC189:CC190"/>
    <mergeCell ref="CD189:CD190"/>
    <mergeCell ref="CE167:CE168"/>
    <mergeCell ref="CF167:CF168"/>
    <mergeCell ref="A167:A168"/>
    <mergeCell ref="B167:B168"/>
    <mergeCell ref="C167:C168"/>
    <mergeCell ref="D167:E168"/>
    <mergeCell ref="F167:G168"/>
    <mergeCell ref="H167:H168"/>
    <mergeCell ref="I167:I168"/>
    <mergeCell ref="A189:A190"/>
    <mergeCell ref="B189:B190"/>
    <mergeCell ref="C189:C190"/>
    <mergeCell ref="D189:E190"/>
    <mergeCell ref="F189:G190"/>
    <mergeCell ref="W167:Z167"/>
    <mergeCell ref="AI167:AI168"/>
    <mergeCell ref="CC167:CC168"/>
    <mergeCell ref="CD167:CD168"/>
    <mergeCell ref="CJ167:CJ168"/>
    <mergeCell ref="CK167:CK168"/>
    <mergeCell ref="CL167:CL168"/>
    <mergeCell ref="CG167:CG168"/>
    <mergeCell ref="CH167:CH168"/>
    <mergeCell ref="CQ144:CQ145"/>
    <mergeCell ref="CK144:CK145"/>
    <mergeCell ref="CL144:CL145"/>
    <mergeCell ref="CM144:CM145"/>
    <mergeCell ref="CN144:CN145"/>
    <mergeCell ref="CO144:CO145"/>
    <mergeCell ref="CP144:CP145"/>
    <mergeCell ref="CM167:CM168"/>
    <mergeCell ref="CN167:CN168"/>
    <mergeCell ref="CO167:CO168"/>
    <mergeCell ref="CP167:CP168"/>
    <mergeCell ref="CQ167:CQ168"/>
    <mergeCell ref="CI167:CI168"/>
    <mergeCell ref="CG144:CG145"/>
    <mergeCell ref="CH144:CH145"/>
    <mergeCell ref="CI144:CI145"/>
    <mergeCell ref="CJ144:CJ145"/>
    <mergeCell ref="H144:H145"/>
    <mergeCell ref="I144:I145"/>
    <mergeCell ref="W144:Z144"/>
    <mergeCell ref="AI144:AI145"/>
    <mergeCell ref="CC144:CC145"/>
    <mergeCell ref="CD144:CD145"/>
    <mergeCell ref="CM123:CM124"/>
    <mergeCell ref="CN123:CN124"/>
    <mergeCell ref="CO123:CO124"/>
    <mergeCell ref="CP123:CP124"/>
    <mergeCell ref="CQ123:CQ124"/>
    <mergeCell ref="A144:A145"/>
    <mergeCell ref="B144:B145"/>
    <mergeCell ref="C144:C145"/>
    <mergeCell ref="D144:E145"/>
    <mergeCell ref="F144:G145"/>
    <mergeCell ref="CG123:CG124"/>
    <mergeCell ref="CH123:CH124"/>
    <mergeCell ref="CI123:CI124"/>
    <mergeCell ref="CJ123:CJ124"/>
    <mergeCell ref="CK123:CK124"/>
    <mergeCell ref="CL123:CL124"/>
    <mergeCell ref="W123:Z123"/>
    <mergeCell ref="AI123:AI124"/>
    <mergeCell ref="CC123:CC124"/>
    <mergeCell ref="CD123:CD124"/>
    <mergeCell ref="CE123:CE124"/>
    <mergeCell ref="CF123:CF124"/>
    <mergeCell ref="CE144:CE145"/>
    <mergeCell ref="CF144:CF145"/>
    <mergeCell ref="H77:H78"/>
    <mergeCell ref="I77:I78"/>
    <mergeCell ref="CO100:CO101"/>
    <mergeCell ref="CP100:CP101"/>
    <mergeCell ref="CQ100:CQ101"/>
    <mergeCell ref="A123:A124"/>
    <mergeCell ref="B123:B124"/>
    <mergeCell ref="C123:C124"/>
    <mergeCell ref="D123:E124"/>
    <mergeCell ref="F123:G124"/>
    <mergeCell ref="H123:H124"/>
    <mergeCell ref="I123:I124"/>
    <mergeCell ref="CI100:CI101"/>
    <mergeCell ref="CJ100:CJ101"/>
    <mergeCell ref="CK100:CK101"/>
    <mergeCell ref="CL100:CL101"/>
    <mergeCell ref="CM100:CM101"/>
    <mergeCell ref="CN100:CN101"/>
    <mergeCell ref="CC100:CC101"/>
    <mergeCell ref="CD100:CD101"/>
    <mergeCell ref="CE100:CE101"/>
    <mergeCell ref="CF100:CF101"/>
    <mergeCell ref="CG100:CG101"/>
    <mergeCell ref="CH100:CH101"/>
    <mergeCell ref="CM55:CM56"/>
    <mergeCell ref="CN55:CN56"/>
    <mergeCell ref="CO55:CO56"/>
    <mergeCell ref="CP55:CP56"/>
    <mergeCell ref="CQ55:CQ56"/>
    <mergeCell ref="CK55:CK56"/>
    <mergeCell ref="CL55:CL56"/>
    <mergeCell ref="CQ77:CQ78"/>
    <mergeCell ref="A100:A101"/>
    <mergeCell ref="B100:B101"/>
    <mergeCell ref="C100:C101"/>
    <mergeCell ref="D100:E101"/>
    <mergeCell ref="F100:G101"/>
    <mergeCell ref="H100:H101"/>
    <mergeCell ref="I100:I101"/>
    <mergeCell ref="W100:Z100"/>
    <mergeCell ref="AI100:AI101"/>
    <mergeCell ref="CK77:CK78"/>
    <mergeCell ref="CL77:CL78"/>
    <mergeCell ref="CM77:CM78"/>
    <mergeCell ref="CN77:CN78"/>
    <mergeCell ref="CO77:CO78"/>
    <mergeCell ref="CP77:CP78"/>
    <mergeCell ref="CE77:CE78"/>
    <mergeCell ref="A77:A78"/>
    <mergeCell ref="B77:B78"/>
    <mergeCell ref="C77:C78"/>
    <mergeCell ref="D77:E78"/>
    <mergeCell ref="F77:G78"/>
    <mergeCell ref="CG55:CG56"/>
    <mergeCell ref="CH55:CH56"/>
    <mergeCell ref="CI55:CI56"/>
    <mergeCell ref="CJ55:CJ56"/>
    <mergeCell ref="W55:Z55"/>
    <mergeCell ref="AI55:AI56"/>
    <mergeCell ref="CC55:CC56"/>
    <mergeCell ref="CD55:CD56"/>
    <mergeCell ref="CE55:CE56"/>
    <mergeCell ref="CF55:CF56"/>
    <mergeCell ref="W77:Z77"/>
    <mergeCell ref="AI77:AI78"/>
    <mergeCell ref="CC77:CC78"/>
    <mergeCell ref="CD77:CD78"/>
    <mergeCell ref="CF77:CF78"/>
    <mergeCell ref="CG77:CG78"/>
    <mergeCell ref="CH77:CH78"/>
    <mergeCell ref="CI77:CI78"/>
    <mergeCell ref="CJ77:CJ78"/>
    <mergeCell ref="A55:A56"/>
    <mergeCell ref="B55:B56"/>
    <mergeCell ref="C55:C56"/>
    <mergeCell ref="D55:E56"/>
    <mergeCell ref="F55:G56"/>
    <mergeCell ref="H55:H56"/>
    <mergeCell ref="I55:I56"/>
    <mergeCell ref="CI33:CI34"/>
    <mergeCell ref="CJ33:CJ34"/>
    <mergeCell ref="CC33:CC34"/>
    <mergeCell ref="CD33:CD34"/>
    <mergeCell ref="CE33:CE34"/>
    <mergeCell ref="CF33:CF34"/>
    <mergeCell ref="CG33:CG34"/>
    <mergeCell ref="CH33:CH34"/>
    <mergeCell ref="A6:XFD6"/>
    <mergeCell ref="A33:A34"/>
    <mergeCell ref="B33:B34"/>
    <mergeCell ref="C33:C34"/>
    <mergeCell ref="D33:E34"/>
    <mergeCell ref="F33:G34"/>
    <mergeCell ref="H33:H34"/>
    <mergeCell ref="I33:I34"/>
    <mergeCell ref="W33:Z33"/>
    <mergeCell ref="AI33:AI34"/>
    <mergeCell ref="CM9:CM10"/>
    <mergeCell ref="CN9:CN10"/>
    <mergeCell ref="AI9:AI10"/>
    <mergeCell ref="CG9:CG10"/>
    <mergeCell ref="CO33:CO34"/>
    <mergeCell ref="CP33:CP34"/>
    <mergeCell ref="CQ33:CQ34"/>
    <mergeCell ref="CK33:CK34"/>
    <mergeCell ref="CL33:CL34"/>
    <mergeCell ref="CM33:CM34"/>
    <mergeCell ref="CN33:CN34"/>
    <mergeCell ref="D1:I1"/>
    <mergeCell ref="D9:E10"/>
    <mergeCell ref="F9:G10"/>
    <mergeCell ref="CP9:CP10"/>
    <mergeCell ref="CQ9:CQ10"/>
    <mergeCell ref="A2:CD2"/>
    <mergeCell ref="A7:C7"/>
    <mergeCell ref="W9:Z9"/>
    <mergeCell ref="H9:H10"/>
    <mergeCell ref="I9:I10"/>
    <mergeCell ref="A9:A10"/>
    <mergeCell ref="B9:B10"/>
    <mergeCell ref="CH9:CH10"/>
    <mergeCell ref="CI9:CI10"/>
    <mergeCell ref="C9:C10"/>
    <mergeCell ref="CD9:CD10"/>
    <mergeCell ref="CC9:CC10"/>
    <mergeCell ref="CE9:CE10"/>
    <mergeCell ref="D7:CD7"/>
    <mergeCell ref="CF9:CF10"/>
    <mergeCell ref="CO9:CO10"/>
    <mergeCell ref="CJ9:CJ10"/>
    <mergeCell ref="CK9:CK10"/>
    <mergeCell ref="CL9:CL10"/>
  </mergeCells>
  <phoneticPr fontId="2" type="noConversion"/>
  <pageMargins left="0.59055118110236227" right="0.39370078740157483" top="0.78740157480314965" bottom="0.78740157480314965" header="0.31496062992125984" footer="0.31496062992125984"/>
  <pageSetup paperSize="9" fitToWidth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75</v>
      </c>
      <c r="B1" s="11">
        <v>45658</v>
      </c>
    </row>
    <row r="2" spans="1:2" x14ac:dyDescent="0.2">
      <c r="A2" t="s">
        <v>76</v>
      </c>
      <c r="B2" s="11">
        <v>45678.688530092593</v>
      </c>
    </row>
    <row r="3" spans="1:2" x14ac:dyDescent="0.2">
      <c r="A3" t="s">
        <v>77</v>
      </c>
      <c r="B3" t="s">
        <v>97</v>
      </c>
    </row>
    <row r="4" spans="1:2" x14ac:dyDescent="0.2">
      <c r="A4" t="s">
        <v>78</v>
      </c>
      <c r="B4" t="s">
        <v>98</v>
      </c>
    </row>
    <row r="5" spans="1:2" x14ac:dyDescent="0.2">
      <c r="B5">
        <v>1</v>
      </c>
    </row>
    <row r="6" spans="1:2" x14ac:dyDescent="0.2">
      <c r="B6" s="27" t="s">
        <v>157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10.01.2025</vt:lpstr>
      <vt:lpstr>Dop</vt:lpstr>
      <vt:lpstr>Группа</vt:lpstr>
      <vt:lpstr>Дата_Печати</vt:lpstr>
      <vt:lpstr>Дата_Сост</vt:lpstr>
      <vt:lpstr>'10.01.2025'!Область_печати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RePack by Diakov</cp:lastModifiedBy>
  <cp:lastPrinted>2025-01-22T04:43:26Z</cp:lastPrinted>
  <dcterms:created xsi:type="dcterms:W3CDTF">2002-09-22T07:35:02Z</dcterms:created>
  <dcterms:modified xsi:type="dcterms:W3CDTF">2025-01-22T07:04:29Z</dcterms:modified>
</cp:coreProperties>
</file>